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0" yWindow="120" windowWidth="9375" windowHeight="6195" activeTab="0"/>
  </bookViews>
  <sheets>
    <sheet name="Outbound" sheetId="1" r:id="rId1"/>
    <sheet name="Inbound" sheetId="2" r:id="rId2"/>
    <sheet name="Pilot's Log" sheetId="3" r:id="rId3"/>
    <sheet name="ICAO Codes" sheetId="4" r:id="rId4"/>
    <sheet name="IMC Data" sheetId="5" r:id="rId5"/>
    <sheet name="Database" sheetId="6" r:id="rId6"/>
  </sheets>
  <definedNames>
    <definedName name="DATABASE">'Database'!$A$3:$G$1093</definedName>
    <definedName name="_xlnm.Print_Area" localSheetId="4">'IMC Data'!$A$1:$I$58</definedName>
    <definedName name="_xlnm.Print_Area" localSheetId="1">'Inbound'!$B$2:$M$20</definedName>
    <definedName name="_xlnm.Print_Area" localSheetId="0">'Outbound'!$B$2:$M$20</definedName>
    <definedName name="_xlnm.Print_Area" localSheetId="2">'Pilot''s Log'!$A$1:$AK$37</definedName>
    <definedName name="_xlnm.Print_Titles" localSheetId="0">'Outbound'!$2:$4</definedName>
    <definedName name="Radconv">'Outbound'!$R$23</definedName>
  </definedNames>
  <calcPr fullCalcOnLoad="1"/>
</workbook>
</file>

<file path=xl/sharedStrings.xml><?xml version="1.0" encoding="utf-8"?>
<sst xmlns="http://schemas.openxmlformats.org/spreadsheetml/2006/main" count="5032" uniqueCount="3730">
  <si>
    <t xml:space="preserve">X4CE   </t>
  </si>
  <si>
    <t xml:space="preserve">X4NM  </t>
  </si>
  <si>
    <t xml:space="preserve">X4BF  </t>
  </si>
  <si>
    <t xml:space="preserve">X9BO  </t>
  </si>
  <si>
    <t xml:space="preserve">X2BM  </t>
  </si>
  <si>
    <t xml:space="preserve">X3CK  </t>
  </si>
  <si>
    <t>Ditton Priors</t>
  </si>
  <si>
    <t xml:space="preserve">X3BP  </t>
  </si>
  <si>
    <t>Felixkirk</t>
  </si>
  <si>
    <t>Green Farm</t>
  </si>
  <si>
    <t>Hanley William</t>
  </si>
  <si>
    <t xml:space="preserve">Hermitage </t>
  </si>
  <si>
    <t>Low Farm</t>
  </si>
  <si>
    <t>Melbury</t>
  </si>
  <si>
    <t>Mount Rule</t>
  </si>
  <si>
    <t>Rothwell</t>
  </si>
  <si>
    <t>Wadswick</t>
  </si>
  <si>
    <t xml:space="preserve">X5FX  </t>
  </si>
  <si>
    <t xml:space="preserve">X3HN  </t>
  </si>
  <si>
    <t xml:space="preserve">X2HR  </t>
  </si>
  <si>
    <t xml:space="preserve">X2HK  </t>
  </si>
  <si>
    <t xml:space="preserve">X9LF  </t>
  </si>
  <si>
    <t xml:space="preserve">X2ML  </t>
  </si>
  <si>
    <t xml:space="preserve">X9MR  </t>
  </si>
  <si>
    <t xml:space="preserve">X3RO  </t>
  </si>
  <si>
    <t>Upavon Army</t>
  </si>
  <si>
    <t>N5116.84</t>
  </si>
  <si>
    <t>W00146.77</t>
  </si>
  <si>
    <t xml:space="preserve">X2WA  </t>
  </si>
  <si>
    <t>Damyns Hall</t>
  </si>
  <si>
    <t>Fanners Farm</t>
  </si>
  <si>
    <t>Gerpins Farm</t>
  </si>
  <si>
    <t>Great Oakley</t>
  </si>
  <si>
    <t>Laindon</t>
  </si>
  <si>
    <t>Rayne Hall Farm</t>
  </si>
  <si>
    <t>Stones Farm</t>
  </si>
  <si>
    <t>Thorpe Le Soken</t>
  </si>
  <si>
    <t>Thurrock</t>
  </si>
  <si>
    <t>West Horndon</t>
  </si>
  <si>
    <t>X9DH</t>
  </si>
  <si>
    <t>X9FA</t>
  </si>
  <si>
    <t>X2GE</t>
  </si>
  <si>
    <t>X9GO</t>
  </si>
  <si>
    <t>X2LA</t>
  </si>
  <si>
    <t>X2RY</t>
  </si>
  <si>
    <t>X2SF</t>
  </si>
  <si>
    <t>X2TS</t>
  </si>
  <si>
    <t>X2TH</t>
  </si>
  <si>
    <t>X2WH</t>
  </si>
  <si>
    <t>N5137.31</t>
  </si>
  <si>
    <t>W00214.61</t>
  </si>
  <si>
    <t>N5109.74</t>
  </si>
  <si>
    <t>W00212.65</t>
  </si>
  <si>
    <t>N5213.84</t>
  </si>
  <si>
    <t>W00152.68</t>
  </si>
  <si>
    <t>N5054.00</t>
  </si>
  <si>
    <t>W00304.00</t>
  </si>
  <si>
    <t>N5137.86</t>
  </si>
  <si>
    <t>W00233.68</t>
  </si>
  <si>
    <t>N5052.00</t>
  </si>
  <si>
    <t>W00352.00</t>
  </si>
  <si>
    <t>N5207.00</t>
  </si>
  <si>
    <t>W00311.30</t>
  </si>
  <si>
    <t>N5043.00</t>
  </si>
  <si>
    <t>W00112.00</t>
  </si>
  <si>
    <t>N5044.21</t>
  </si>
  <si>
    <t>W00311.16</t>
  </si>
  <si>
    <t>N5021.91</t>
  </si>
  <si>
    <t>W00342.44</t>
  </si>
  <si>
    <t>N5154.00</t>
  </si>
  <si>
    <t>E00035.00</t>
  </si>
  <si>
    <t>N5111.00</t>
  </si>
  <si>
    <t>W00110.00</t>
  </si>
  <si>
    <t>W00000.00</t>
  </si>
  <si>
    <t>N5244.00</t>
  </si>
  <si>
    <t>W00135.00</t>
  </si>
  <si>
    <t>N5247.00</t>
  </si>
  <si>
    <t>W00032.00</t>
  </si>
  <si>
    <t>EGSD</t>
  </si>
  <si>
    <t>N5212.77</t>
  </si>
  <si>
    <t>W00041.75</t>
  </si>
  <si>
    <t>W00255.41</t>
  </si>
  <si>
    <t>N5442.27</t>
  </si>
  <si>
    <t>W00128.25</t>
  </si>
  <si>
    <t>Cliffe Farm</t>
  </si>
  <si>
    <t>N5347.05</t>
  </si>
  <si>
    <t>W00059.63</t>
  </si>
  <si>
    <t>N5202.22</t>
  </si>
  <si>
    <t>W00437.19</t>
  </si>
  <si>
    <t>N5312.70</t>
  </si>
  <si>
    <t>W00323.46</t>
  </si>
  <si>
    <t>N5322.17</t>
  </si>
  <si>
    <t>W00228.81</t>
  </si>
  <si>
    <t>Croft Farm</t>
  </si>
  <si>
    <t>N5205.20</t>
  </si>
  <si>
    <t>W00208.40</t>
  </si>
  <si>
    <t>N5144.67</t>
  </si>
  <si>
    <t>W00458.07</t>
  </si>
  <si>
    <t>W00211.84</t>
  </si>
  <si>
    <t>N5115.86</t>
  </si>
  <si>
    <t>W00127.74</t>
  </si>
  <si>
    <t>N5144.64</t>
  </si>
  <si>
    <t>N5242.19</t>
  </si>
  <si>
    <t>N5236.47</t>
  </si>
  <si>
    <t>Lerwick (Tingwall)</t>
  </si>
  <si>
    <t>EGET</t>
  </si>
  <si>
    <t>N6011.37</t>
  </si>
  <si>
    <t>W00114.35</t>
  </si>
  <si>
    <t>Leuchars</t>
  </si>
  <si>
    <t>EGQL</t>
  </si>
  <si>
    <t>N5622.32</t>
  </si>
  <si>
    <t>W00250.47</t>
  </si>
  <si>
    <t>Linton on Ouse</t>
  </si>
  <si>
    <t>EGXU</t>
  </si>
  <si>
    <t>N54 02.95</t>
  </si>
  <si>
    <t>W001 15.17</t>
  </si>
  <si>
    <t>Little Gransden</t>
  </si>
  <si>
    <t>EGMJ</t>
  </si>
  <si>
    <t>N5210.00</t>
  </si>
  <si>
    <t>W00009.23</t>
  </si>
  <si>
    <t>Little Snoring</t>
  </si>
  <si>
    <t>N5251.26</t>
  </si>
  <si>
    <t>E00054.24</t>
  </si>
  <si>
    <t>Little Staughton</t>
  </si>
  <si>
    <t>N5214.57</t>
  </si>
  <si>
    <t>W00021.85</t>
  </si>
  <si>
    <t>EGGP</t>
  </si>
  <si>
    <t>N5320.09</t>
  </si>
  <si>
    <t>W00249.55</t>
  </si>
  <si>
    <t>Llanbedr</t>
  </si>
  <si>
    <t>EGOD</t>
  </si>
  <si>
    <t>N5247.38</t>
  </si>
  <si>
    <t>W00407.36</t>
  </si>
  <si>
    <t>London City</t>
  </si>
  <si>
    <t>EGLC</t>
  </si>
  <si>
    <t>N5130.32</t>
  </si>
  <si>
    <t>E00003.27</t>
  </si>
  <si>
    <t>London Gatwick</t>
  </si>
  <si>
    <t>EGKK</t>
  </si>
  <si>
    <t>N5108.88</t>
  </si>
  <si>
    <t>W00011.42</t>
  </si>
  <si>
    <t>London Heathrow</t>
  </si>
  <si>
    <t>EGLL</t>
  </si>
  <si>
    <t>N5128.35</t>
  </si>
  <si>
    <t>W00026.12</t>
  </si>
  <si>
    <t>London Luton</t>
  </si>
  <si>
    <t>EGGW</t>
  </si>
  <si>
    <t>N5152.47</t>
  </si>
  <si>
    <t>W00022.10</t>
  </si>
  <si>
    <t>London Stansted</t>
  </si>
  <si>
    <t>EGSS</t>
  </si>
  <si>
    <t>N5153.10</t>
  </si>
  <si>
    <t>E00014.10</t>
  </si>
  <si>
    <t>Londonderry Eglinton</t>
  </si>
  <si>
    <t>EGAE</t>
  </si>
  <si>
    <t>N5502.57</t>
  </si>
  <si>
    <t>W00709.67</t>
  </si>
  <si>
    <t>Lossiemoulh</t>
  </si>
  <si>
    <t>EGQS</t>
  </si>
  <si>
    <t>N5742.31</t>
  </si>
  <si>
    <t>W00320.35</t>
  </si>
  <si>
    <t>Ludham</t>
  </si>
  <si>
    <t>N5243.10</t>
  </si>
  <si>
    <t>E00133.07</t>
  </si>
  <si>
    <t>Lydd</t>
  </si>
  <si>
    <t>EGMD</t>
  </si>
  <si>
    <t>N5057.51</t>
  </si>
  <si>
    <t>E00057.04</t>
  </si>
  <si>
    <t>Lyneham</t>
  </si>
  <si>
    <t>EGDL</t>
  </si>
  <si>
    <t>N5131.03</t>
  </si>
  <si>
    <t>W00158.58</t>
  </si>
  <si>
    <t>Machrihanish</t>
  </si>
  <si>
    <t>Manchester</t>
  </si>
  <si>
    <t>EGCC</t>
  </si>
  <si>
    <t>N5321.22</t>
  </si>
  <si>
    <t>W00216.50</t>
  </si>
  <si>
    <t>Manchester Barton</t>
  </si>
  <si>
    <t>Manchester Woodford</t>
  </si>
  <si>
    <t>EGCO</t>
  </si>
  <si>
    <t>N5320.28</t>
  </si>
  <si>
    <t>W00208.93</t>
  </si>
  <si>
    <t>Manston</t>
  </si>
  <si>
    <t>EGMH</t>
  </si>
  <si>
    <t>N5120.53</t>
  </si>
  <si>
    <t>E00120.77</t>
  </si>
  <si>
    <t>Marham</t>
  </si>
  <si>
    <t>N5239.17</t>
  </si>
  <si>
    <t>E00034.05</t>
  </si>
  <si>
    <t>Membury</t>
  </si>
  <si>
    <t>Merryfield</t>
  </si>
  <si>
    <t>EGDW</t>
  </si>
  <si>
    <t>N5057.75</t>
  </si>
  <si>
    <t>W00256.14</t>
  </si>
  <si>
    <t>Middle Wallop</t>
  </si>
  <si>
    <t>EGVP</t>
  </si>
  <si>
    <t>N5108.96</t>
  </si>
  <si>
    <t>W00134.22</t>
  </si>
  <si>
    <t>Mildenhall</t>
  </si>
  <si>
    <t>N5221.65</t>
  </si>
  <si>
    <t>E00029.30</t>
  </si>
  <si>
    <t>Milltown</t>
  </si>
  <si>
    <t>Mona</t>
  </si>
  <si>
    <t>EGOQ</t>
  </si>
  <si>
    <t>N5315.53</t>
  </si>
  <si>
    <t>W00422.38</t>
  </si>
  <si>
    <t>Netherthorpe</t>
  </si>
  <si>
    <t>EGNF</t>
  </si>
  <si>
    <t>N5319.02</t>
  </si>
  <si>
    <t>W00111.77</t>
  </si>
  <si>
    <t>Netheravon</t>
  </si>
  <si>
    <t>N5115.13</t>
  </si>
  <si>
    <t>W00145.28</t>
  </si>
  <si>
    <t>New Rendelsham</t>
  </si>
  <si>
    <t>Newbury Racecourse</t>
  </si>
  <si>
    <t>N5125.27</t>
  </si>
  <si>
    <t>W00121.01</t>
  </si>
  <si>
    <t>Newcastle</t>
  </si>
  <si>
    <t>EGNT</t>
  </si>
  <si>
    <t>N5502.25</t>
  </si>
  <si>
    <t>W00141.50</t>
  </si>
  <si>
    <t>Newmarket Heath</t>
  </si>
  <si>
    <t>N5214.33</t>
  </si>
  <si>
    <t>E00022.04</t>
  </si>
  <si>
    <t>Newton</t>
  </si>
  <si>
    <t>N5257.46</t>
  </si>
  <si>
    <t>W00059.41</t>
  </si>
  <si>
    <t>Newtownards</t>
  </si>
  <si>
    <t>EGAD</t>
  </si>
  <si>
    <t>N5434.87</t>
  </si>
  <si>
    <t>W00541.52</t>
  </si>
  <si>
    <t>North Moor</t>
  </si>
  <si>
    <t>N5332.09</t>
  </si>
  <si>
    <t>W00040.85</t>
  </si>
  <si>
    <t>North Ronaldsay</t>
  </si>
  <si>
    <t>EGEN</t>
  </si>
  <si>
    <t>N5922.12</t>
  </si>
  <si>
    <t>W00226.12</t>
  </si>
  <si>
    <t>North Weald</t>
  </si>
  <si>
    <t>EGSX</t>
  </si>
  <si>
    <t>N5142.48</t>
  </si>
  <si>
    <t>E00009.08</t>
  </si>
  <si>
    <t>Northampton</t>
  </si>
  <si>
    <t>EGBK</t>
  </si>
  <si>
    <t>N5132.16</t>
  </si>
  <si>
    <t>N5218.32</t>
  </si>
  <si>
    <t>W00047.57</t>
  </si>
  <si>
    <t>Northolt</t>
  </si>
  <si>
    <t>EGWU</t>
  </si>
  <si>
    <t>N5133.18</t>
  </si>
  <si>
    <t>W00025.09</t>
  </si>
  <si>
    <t>Norwich</t>
  </si>
  <si>
    <t>EGSH</t>
  </si>
  <si>
    <t>N5240.55</t>
  </si>
  <si>
    <t>E00116.97</t>
  </si>
  <si>
    <t>Nottingham</t>
  </si>
  <si>
    <t>EGBN</t>
  </si>
  <si>
    <t>N5255.20</t>
  </si>
  <si>
    <t>W00104.75</t>
  </si>
  <si>
    <t>Oaksey Park</t>
  </si>
  <si>
    <t>EGTW</t>
  </si>
  <si>
    <t>N5137.93</t>
  </si>
  <si>
    <t>W00200.88</t>
  </si>
  <si>
    <t>Oban (North Connel)</t>
  </si>
  <si>
    <t>EGEO</t>
  </si>
  <si>
    <t>N5627.83</t>
  </si>
  <si>
    <t>W00523.99</t>
  </si>
  <si>
    <t>Odiham</t>
  </si>
  <si>
    <t>EGVO</t>
  </si>
  <si>
    <t>N5114.05</t>
  </si>
  <si>
    <t>W00056.57</t>
  </si>
  <si>
    <t>Old Buckenham</t>
  </si>
  <si>
    <t>EGSV</t>
  </si>
  <si>
    <t>N5229.83</t>
  </si>
  <si>
    <t>E00103.06</t>
  </si>
  <si>
    <t>Old Sarum</t>
  </si>
  <si>
    <t>EGLS</t>
  </si>
  <si>
    <t>N5105.93</t>
  </si>
  <si>
    <t>W00147.05</t>
  </si>
  <si>
    <t>Old Warden</t>
  </si>
  <si>
    <t>Otherton</t>
  </si>
  <si>
    <t>N5242.83</t>
  </si>
  <si>
    <t>W00205.93</t>
  </si>
  <si>
    <t>Oxford</t>
  </si>
  <si>
    <t>Panshanger</t>
  </si>
  <si>
    <t>EGLG</t>
  </si>
  <si>
    <t>N5148.15</t>
  </si>
  <si>
    <t>W00009.48</t>
  </si>
  <si>
    <t>Papa Westray</t>
  </si>
  <si>
    <t>EGEP</t>
  </si>
  <si>
    <t>N5921.10</t>
  </si>
  <si>
    <t>W00254.02</t>
  </si>
  <si>
    <t>Pembrey</t>
  </si>
  <si>
    <t>EGFP</t>
  </si>
  <si>
    <t>N5142.83</t>
  </si>
  <si>
    <t>W00418.73</t>
  </si>
  <si>
    <t>Perranporth</t>
  </si>
  <si>
    <t>EGTP</t>
  </si>
  <si>
    <t>N5019.90</t>
  </si>
  <si>
    <t>W00510.65</t>
  </si>
  <si>
    <t>Perth Scone</t>
  </si>
  <si>
    <t>EGPT</t>
  </si>
  <si>
    <t>N5626.25</t>
  </si>
  <si>
    <t>W00322.33</t>
  </si>
  <si>
    <t>Peterborough Conington</t>
  </si>
  <si>
    <t>EGSF</t>
  </si>
  <si>
    <t>N5228.08</t>
  </si>
  <si>
    <t>W00015.07</t>
  </si>
  <si>
    <t>Peterborough Sibson</t>
  </si>
  <si>
    <t>EGSP</t>
  </si>
  <si>
    <t>N5233.35</t>
  </si>
  <si>
    <t>W00023.18</t>
  </si>
  <si>
    <t>Peterlee</t>
  </si>
  <si>
    <t>N5446.10</t>
  </si>
  <si>
    <t>W00123.00</t>
  </si>
  <si>
    <t>Plockton</t>
  </si>
  <si>
    <t>N5720.12</t>
  </si>
  <si>
    <t>W00540.32</t>
  </si>
  <si>
    <t>Plymouth City</t>
  </si>
  <si>
    <t>EGHD</t>
  </si>
  <si>
    <t>N5025.37</t>
  </si>
  <si>
    <t>W00406.35</t>
  </si>
  <si>
    <t>Pocklington</t>
  </si>
  <si>
    <t>N5355.52</t>
  </si>
  <si>
    <t>W00047.77</t>
  </si>
  <si>
    <t>Popham</t>
  </si>
  <si>
    <t>EGHP</t>
  </si>
  <si>
    <t>N5112.67</t>
  </si>
  <si>
    <t>W00114.17</t>
  </si>
  <si>
    <t>Severn Bridge (New)</t>
  </si>
  <si>
    <t>Severn Bridge (Old)</t>
  </si>
  <si>
    <t>W00243.00</t>
  </si>
  <si>
    <t>W00240.00</t>
  </si>
  <si>
    <t>N5137.50</t>
  </si>
  <si>
    <t>Portland (Helicopters)</t>
  </si>
  <si>
    <t>Portmoak</t>
  </si>
  <si>
    <t>Predannack</t>
  </si>
  <si>
    <t>EGDO</t>
  </si>
  <si>
    <t>N5000.07</t>
  </si>
  <si>
    <t>W00513.85</t>
  </si>
  <si>
    <t>Prestwick</t>
  </si>
  <si>
    <t>EGPK</t>
  </si>
  <si>
    <t>N5530.06</t>
  </si>
  <si>
    <t>W00433.54</t>
  </si>
  <si>
    <t>Raydon Wings</t>
  </si>
  <si>
    <t>N5200.92</t>
  </si>
  <si>
    <t>E00100.25</t>
  </si>
  <si>
    <t>Moreton-in-Marsh</t>
  </si>
  <si>
    <t>W00141.0</t>
  </si>
  <si>
    <t>N5205.00</t>
  </si>
  <si>
    <t>W00120.00</t>
  </si>
  <si>
    <t>Redhill</t>
  </si>
  <si>
    <t>EGKR</t>
  </si>
  <si>
    <t>N5112.82</t>
  </si>
  <si>
    <t>W00008.32</t>
  </si>
  <si>
    <t>N5250.52</t>
  </si>
  <si>
    <t>W00255.92</t>
  </si>
  <si>
    <t>Retford</t>
  </si>
  <si>
    <t>Riseley</t>
  </si>
  <si>
    <t>N5215.85</t>
  </si>
  <si>
    <t>W00029.08</t>
  </si>
  <si>
    <t>Rochester</t>
  </si>
  <si>
    <t>EGTO</t>
  </si>
  <si>
    <t>N5121.12</t>
  </si>
  <si>
    <t>E00030.20</t>
  </si>
  <si>
    <t>Rosebrow</t>
  </si>
  <si>
    <t>N5033.72</t>
  </si>
  <si>
    <t>W00454.02</t>
  </si>
  <si>
    <t>Sackville Farm</t>
  </si>
  <si>
    <t>Sanday</t>
  </si>
  <si>
    <t>EGES</t>
  </si>
  <si>
    <t>N5915.02</t>
  </si>
  <si>
    <t>W00234.60</t>
  </si>
  <si>
    <t>Sandown</t>
  </si>
  <si>
    <t>Sandtoft</t>
  </si>
  <si>
    <t>EGCF</t>
  </si>
  <si>
    <t>N5333.58</t>
  </si>
  <si>
    <t>W00051.50</t>
  </si>
  <si>
    <t>Scamplon</t>
  </si>
  <si>
    <t>EGXP</t>
  </si>
  <si>
    <t>N5319.16</t>
  </si>
  <si>
    <t>W00032.48</t>
  </si>
  <si>
    <t>Scatsta</t>
  </si>
  <si>
    <t>EGPM</t>
  </si>
  <si>
    <t>N6025.97</t>
  </si>
  <si>
    <t>W00117.77</t>
  </si>
  <si>
    <t>Scilly Isles</t>
  </si>
  <si>
    <t>EGHE</t>
  </si>
  <si>
    <t>N4954.80</t>
  </si>
  <si>
    <t>W00617.52</t>
  </si>
  <si>
    <t>Scunthorpe</t>
  </si>
  <si>
    <t>Seething</t>
  </si>
  <si>
    <t>EGSJ</t>
  </si>
  <si>
    <t>N5230.65</t>
  </si>
  <si>
    <t>E00125.03</t>
  </si>
  <si>
    <t>EGOS</t>
  </si>
  <si>
    <t>N5247.89</t>
  </si>
  <si>
    <t>W00240.08</t>
  </si>
  <si>
    <t>Sheffield City</t>
  </si>
  <si>
    <t>EGSY</t>
  </si>
  <si>
    <t>N5323.65</t>
  </si>
  <si>
    <t>W00123.32</t>
  </si>
  <si>
    <t>Sherburn-in-Elmel</t>
  </si>
  <si>
    <t>EGCJ</t>
  </si>
  <si>
    <t>N5347.03</t>
  </si>
  <si>
    <t>W00113.03</t>
  </si>
  <si>
    <t>Shewlowe (High Ercall)</t>
  </si>
  <si>
    <t>N5244.13</t>
  </si>
  <si>
    <t>W00236.09</t>
  </si>
  <si>
    <t>Shipdham</t>
  </si>
  <si>
    <t>EGSA</t>
  </si>
  <si>
    <t>N5237.74</t>
  </si>
  <si>
    <t>E00055.78</t>
  </si>
  <si>
    <t>Shobdon</t>
  </si>
  <si>
    <t>EGBS</t>
  </si>
  <si>
    <t>N5214.50</t>
  </si>
  <si>
    <t>W00252.88</t>
  </si>
  <si>
    <t>Shoreham</t>
  </si>
  <si>
    <t>EGKA</t>
  </si>
  <si>
    <t>N5049.56</t>
  </si>
  <si>
    <t>W00017.51</t>
  </si>
  <si>
    <t>Shotteswell</t>
  </si>
  <si>
    <t>Shuttleworth</t>
  </si>
  <si>
    <t>Silverstone</t>
  </si>
  <si>
    <t>EGBV</t>
  </si>
  <si>
    <t>N5204.28</t>
  </si>
  <si>
    <t>W00101.00</t>
  </si>
  <si>
    <t>Skegness</t>
  </si>
  <si>
    <t>N5310.40</t>
  </si>
  <si>
    <t>Sleap</t>
  </si>
  <si>
    <t>EGCV</t>
  </si>
  <si>
    <t>N5250.03</t>
  </si>
  <si>
    <t>W00246.30</t>
  </si>
  <si>
    <t>South Cave</t>
  </si>
  <si>
    <t>N5346.30</t>
  </si>
  <si>
    <t>W00034.62</t>
  </si>
  <si>
    <t>Newark NY</t>
  </si>
  <si>
    <t>N4040.98</t>
  </si>
  <si>
    <t>W07410.02</t>
  </si>
  <si>
    <t>EGHI</t>
  </si>
  <si>
    <t>N5057.02</t>
  </si>
  <si>
    <t>W00121.40</t>
  </si>
  <si>
    <t>Southend</t>
  </si>
  <si>
    <t>EGMC</t>
  </si>
  <si>
    <t>N5134.28</t>
  </si>
  <si>
    <t>E00041.73</t>
  </si>
  <si>
    <t>Spanhoe</t>
  </si>
  <si>
    <t>N5233.97</t>
  </si>
  <si>
    <t>W00036.43</t>
  </si>
  <si>
    <t>St Athan</t>
  </si>
  <si>
    <t>EGDX</t>
  </si>
  <si>
    <t>N5124.29</t>
  </si>
  <si>
    <t>W00326.15</t>
  </si>
  <si>
    <t>St. Marys</t>
  </si>
  <si>
    <t>St Marys</t>
  </si>
  <si>
    <t>St. Mawgan</t>
  </si>
  <si>
    <t>EGDG</t>
  </si>
  <si>
    <t>N5026.43</t>
  </si>
  <si>
    <t>W00459.72</t>
  </si>
  <si>
    <t>Stapleford</t>
  </si>
  <si>
    <t>EGSG</t>
  </si>
  <si>
    <t>N5139.15</t>
  </si>
  <si>
    <t>E00009.35</t>
  </si>
  <si>
    <t>Stornoway</t>
  </si>
  <si>
    <t>EGPO</t>
  </si>
  <si>
    <t>N5812.83</t>
  </si>
  <si>
    <t>W00619.85</t>
  </si>
  <si>
    <t>Strathallan</t>
  </si>
  <si>
    <t>N5619.50</t>
  </si>
  <si>
    <t>W00344.92</t>
  </si>
  <si>
    <t>Stronsay</t>
  </si>
  <si>
    <t>EGER</t>
  </si>
  <si>
    <t>N5909.48</t>
  </si>
  <si>
    <t>W00238.48</t>
  </si>
  <si>
    <t>Strubby</t>
  </si>
  <si>
    <t>EGCG</t>
  </si>
  <si>
    <t>N5318.60</t>
  </si>
  <si>
    <t>E00010.57</t>
  </si>
  <si>
    <t>Sturgate</t>
  </si>
  <si>
    <t>EGCS</t>
  </si>
  <si>
    <t>N5322.87</t>
  </si>
  <si>
    <t>W00041.12</t>
  </si>
  <si>
    <t>Sumburgh</t>
  </si>
  <si>
    <t>EGPB</t>
  </si>
  <si>
    <t>N5952.57</t>
  </si>
  <si>
    <t>W00117.04</t>
  </si>
  <si>
    <t>Swansea</t>
  </si>
  <si>
    <t>EGFH</t>
  </si>
  <si>
    <t>N5136.32</t>
  </si>
  <si>
    <t>W00404.07</t>
  </si>
  <si>
    <t>Swanton Morley</t>
  </si>
  <si>
    <t>N5243.71</t>
  </si>
  <si>
    <t>E00057.75</t>
  </si>
  <si>
    <t>Swindon Draycott Farm</t>
  </si>
  <si>
    <t>N5129.75</t>
  </si>
  <si>
    <t>W00144.62</t>
  </si>
  <si>
    <t>Syerston</t>
  </si>
  <si>
    <t>EGXY</t>
  </si>
  <si>
    <t>N5302.00</t>
  </si>
  <si>
    <t>W00055.00</t>
  </si>
  <si>
    <t>Sywell</t>
  </si>
  <si>
    <t>Tatenhill</t>
  </si>
  <si>
    <t>EGBM</t>
  </si>
  <si>
    <t>N5248.85</t>
  </si>
  <si>
    <t>W00145.67</t>
  </si>
  <si>
    <t>Teesside</t>
  </si>
  <si>
    <t>EGNV</t>
  </si>
  <si>
    <t>N5430.55</t>
  </si>
  <si>
    <t>W00125.77</t>
  </si>
  <si>
    <t>Thirsk</t>
  </si>
  <si>
    <t>Thorne</t>
  </si>
  <si>
    <t>EGCP</t>
  </si>
  <si>
    <t>Thruxton</t>
  </si>
  <si>
    <t>EGHO</t>
  </si>
  <si>
    <t>N5112.63</t>
  </si>
  <si>
    <t>W00136.00</t>
  </si>
  <si>
    <t>Tilstock</t>
  </si>
  <si>
    <t>EGCT</t>
  </si>
  <si>
    <t>N5255.93</t>
  </si>
  <si>
    <t>W00238.83</t>
  </si>
  <si>
    <t>Tiree</t>
  </si>
  <si>
    <t>EGPU</t>
  </si>
  <si>
    <t>N5629.95</t>
  </si>
  <si>
    <t>W00652.15</t>
  </si>
  <si>
    <t>Top Farm</t>
  </si>
  <si>
    <t>N5207.45</t>
  </si>
  <si>
    <t>W00007.20</t>
  </si>
  <si>
    <t>Topcliffe</t>
  </si>
  <si>
    <t>EGXZ</t>
  </si>
  <si>
    <t>N5412.33</t>
  </si>
  <si>
    <t>W00122.93</t>
  </si>
  <si>
    <t>Truro</t>
  </si>
  <si>
    <t>EGHY</t>
  </si>
  <si>
    <t>N5016.68</t>
  </si>
  <si>
    <t>W00508.43</t>
  </si>
  <si>
    <t>Turweston</t>
  </si>
  <si>
    <t>EGBT</t>
  </si>
  <si>
    <t>N5202.45</t>
  </si>
  <si>
    <t>W00105.73</t>
  </si>
  <si>
    <t>Unst</t>
  </si>
  <si>
    <t>EGPW</t>
  </si>
  <si>
    <t>N6044.47</t>
  </si>
  <si>
    <t>W00050.47</t>
  </si>
  <si>
    <t>Upfield Farm</t>
  </si>
  <si>
    <t>N5133.50</t>
  </si>
  <si>
    <t>W00253.00</t>
  </si>
  <si>
    <t>Valley</t>
  </si>
  <si>
    <t>EGOV</t>
  </si>
  <si>
    <t>N5314.89</t>
  </si>
  <si>
    <t>W00432.12</t>
  </si>
  <si>
    <t>Waddington</t>
  </si>
  <si>
    <t>EGXW</t>
  </si>
  <si>
    <t>N5309.97</t>
  </si>
  <si>
    <t>W00031.43</t>
  </si>
  <si>
    <t>Walton Wood</t>
  </si>
  <si>
    <t>N5337.77</t>
  </si>
  <si>
    <t>W00115.55</t>
  </si>
  <si>
    <t>Warton</t>
  </si>
  <si>
    <t>EGNO</t>
  </si>
  <si>
    <t>N5344.70</t>
  </si>
  <si>
    <t>W00252.98</t>
  </si>
  <si>
    <t>Wattisham</t>
  </si>
  <si>
    <t>EGUW</t>
  </si>
  <si>
    <t>N5207.64</t>
  </si>
  <si>
    <t>E00057.36</t>
  </si>
  <si>
    <t>Wellesbourne Mountford</t>
  </si>
  <si>
    <t>N5211.53</t>
  </si>
  <si>
    <t>W00136.87</t>
  </si>
  <si>
    <t>Welshpool</t>
  </si>
  <si>
    <t>EGCW</t>
  </si>
  <si>
    <t>N5237.75</t>
  </si>
  <si>
    <t>W00309.15</t>
  </si>
  <si>
    <t>West Freugh</t>
  </si>
  <si>
    <t>EGOY</t>
  </si>
  <si>
    <t>N5451.07</t>
  </si>
  <si>
    <t>N5157.00</t>
  </si>
  <si>
    <t>W00323.00</t>
  </si>
  <si>
    <t>Software V 8.1 29/01/07</t>
  </si>
  <si>
    <t>W00456.87</t>
  </si>
  <si>
    <t>West Wales</t>
  </si>
  <si>
    <t>Tarrant Rushton (Disused A/D)</t>
  </si>
  <si>
    <t>Gaydon Vehicle Proving Ground</t>
  </si>
  <si>
    <t>W00129.8</t>
  </si>
  <si>
    <t>N5212.00</t>
  </si>
  <si>
    <t>Long Marston Disused A/D</t>
  </si>
  <si>
    <t>N5208.42</t>
  </si>
  <si>
    <t>W00145.22</t>
  </si>
  <si>
    <t>N5206.92</t>
  </si>
  <si>
    <t>W00433.42</t>
  </si>
  <si>
    <t>Westray</t>
  </si>
  <si>
    <t>EGEW</t>
  </si>
  <si>
    <t>N5921.07</t>
  </si>
  <si>
    <t>W00257.00</t>
  </si>
  <si>
    <t>Whalsay</t>
  </si>
  <si>
    <t>EGEH</t>
  </si>
  <si>
    <t>N6022.62</t>
  </si>
  <si>
    <t>W00055.53</t>
  </si>
  <si>
    <t>White Waltham</t>
  </si>
  <si>
    <t>EGLM</t>
  </si>
  <si>
    <t>N5130.05</t>
  </si>
  <si>
    <t>W00046.47</t>
  </si>
  <si>
    <t>Wick</t>
  </si>
  <si>
    <t>EGPC</t>
  </si>
  <si>
    <t>N5827.40</t>
  </si>
  <si>
    <t>W00305.85</t>
  </si>
  <si>
    <t>Wickenby</t>
  </si>
  <si>
    <t>EGNW</t>
  </si>
  <si>
    <t>N5319.00</t>
  </si>
  <si>
    <t>W00020.98</t>
  </si>
  <si>
    <t>Wigtown</t>
  </si>
  <si>
    <t>Wittering</t>
  </si>
  <si>
    <t>N5236.36</t>
  </si>
  <si>
    <t>W00029.39</t>
  </si>
  <si>
    <t>Wolverhampton</t>
  </si>
  <si>
    <t>Wombleton</t>
  </si>
  <si>
    <t>N5414.02</t>
  </si>
  <si>
    <t>W00058.13</t>
  </si>
  <si>
    <t>Woodford</t>
  </si>
  <si>
    <t>Woodvale</t>
  </si>
  <si>
    <t>EGOW</t>
  </si>
  <si>
    <t>N5334.89</t>
  </si>
  <si>
    <t>W00303.33</t>
  </si>
  <si>
    <t>Wroughton</t>
  </si>
  <si>
    <t>N5130.52</t>
  </si>
  <si>
    <t>W00147.90</t>
  </si>
  <si>
    <t>Wycombe Air Park</t>
  </si>
  <si>
    <t>Wyton</t>
  </si>
  <si>
    <t>EGUY</t>
  </si>
  <si>
    <t>N5221.43</t>
  </si>
  <si>
    <t>W00006.47</t>
  </si>
  <si>
    <t>Yarmouth</t>
  </si>
  <si>
    <t>Yeovil (Westland Helicopters)</t>
  </si>
  <si>
    <t>EGHG</t>
  </si>
  <si>
    <t>N5056.40</t>
  </si>
  <si>
    <t>W00239.52</t>
  </si>
  <si>
    <t>Yeovilton</t>
  </si>
  <si>
    <t>EGDY</t>
  </si>
  <si>
    <t>N5100.56</t>
  </si>
  <si>
    <t>W00238.33</t>
  </si>
  <si>
    <t>York Elvington</t>
  </si>
  <si>
    <t>N5355.28</t>
  </si>
  <si>
    <t>W00059.55</t>
  </si>
  <si>
    <t>York Rufforth</t>
  </si>
  <si>
    <t>N5356.85</t>
  </si>
  <si>
    <t>W00111.27</t>
  </si>
  <si>
    <t xml:space="preserve">  ADN</t>
  </si>
  <si>
    <t>N5718.38</t>
  </si>
  <si>
    <t>W00215.56</t>
  </si>
  <si>
    <t xml:space="preserve">  114.30</t>
  </si>
  <si>
    <t>VOR/DME</t>
  </si>
  <si>
    <t>Barkway</t>
  </si>
  <si>
    <t xml:space="preserve">  BKY</t>
  </si>
  <si>
    <t>N5159.22</t>
  </si>
  <si>
    <t>E00003.49</t>
  </si>
  <si>
    <t xml:space="preserve">  116.25</t>
  </si>
  <si>
    <t xml:space="preserve">  WL</t>
  </si>
  <si>
    <t>N5407.37</t>
  </si>
  <si>
    <t>W00315.48</t>
  </si>
  <si>
    <t xml:space="preserve">  109.40</t>
  </si>
  <si>
    <t xml:space="preserve">  BEN</t>
  </si>
  <si>
    <t>N5728.42</t>
  </si>
  <si>
    <t>W00721.51</t>
  </si>
  <si>
    <t xml:space="preserve">  114.40</t>
  </si>
  <si>
    <t xml:space="preserve">  BEZ</t>
  </si>
  <si>
    <t>N5728.53</t>
  </si>
  <si>
    <t>W00721.16</t>
  </si>
  <si>
    <t xml:space="preserve">  114.10</t>
  </si>
  <si>
    <t xml:space="preserve">  BCL</t>
  </si>
  <si>
    <t>N5728.29</t>
  </si>
  <si>
    <t>W00722.11</t>
  </si>
  <si>
    <t xml:space="preserve">  108.10</t>
  </si>
  <si>
    <t>Berry Head</t>
  </si>
  <si>
    <t xml:space="preserve">  BHD</t>
  </si>
  <si>
    <t>N5023.52</t>
  </si>
  <si>
    <t>W00329.32</t>
  </si>
  <si>
    <t xml:space="preserve">  112.70</t>
  </si>
  <si>
    <t>Biggin</t>
  </si>
  <si>
    <t xml:space="preserve">  BIG</t>
  </si>
  <si>
    <t>N5119.49</t>
  </si>
  <si>
    <t>E00002.10</t>
  </si>
  <si>
    <t xml:space="preserve">  115.10</t>
  </si>
  <si>
    <t xml:space="preserve">  BLC</t>
  </si>
  <si>
    <t>N5119.22</t>
  </si>
  <si>
    <t>W00050.35</t>
  </si>
  <si>
    <t xml:space="preserve">  116.20</t>
  </si>
  <si>
    <t xml:space="preserve">  BDN</t>
  </si>
  <si>
    <t>N5108.49</t>
  </si>
  <si>
    <t>W00146.12</t>
  </si>
  <si>
    <t xml:space="preserve">  108.20</t>
  </si>
  <si>
    <t>Bovingdon</t>
  </si>
  <si>
    <t xml:space="preserve">  BNN</t>
  </si>
  <si>
    <t>N5143.32</t>
  </si>
  <si>
    <t>W00032.53</t>
  </si>
  <si>
    <t xml:space="preserve">  113.75</t>
  </si>
  <si>
    <t>Brecon</t>
  </si>
  <si>
    <t xml:space="preserve">  BCN</t>
  </si>
  <si>
    <t>N5143.29</t>
  </si>
  <si>
    <t>W00315.42</t>
  </si>
  <si>
    <t xml:space="preserve">  117.45</t>
  </si>
  <si>
    <t xml:space="preserve">  BZN</t>
  </si>
  <si>
    <t>N5144.52</t>
  </si>
  <si>
    <t>W00136.07</t>
  </si>
  <si>
    <t xml:space="preserve">  111.90</t>
  </si>
  <si>
    <t>Brookmans Park</t>
  </si>
  <si>
    <t xml:space="preserve">  BPK</t>
  </si>
  <si>
    <t>N5144.57</t>
  </si>
  <si>
    <t>W00006.18</t>
  </si>
  <si>
    <t>Shaftesbury</t>
  </si>
  <si>
    <t xml:space="preserve">  117.50</t>
  </si>
  <si>
    <t xml:space="preserve">  CAB</t>
  </si>
  <si>
    <t>N5212.13</t>
  </si>
  <si>
    <t>E00011.04</t>
  </si>
  <si>
    <t xml:space="preserve">  116.75</t>
  </si>
  <si>
    <t xml:space="preserve">  CO</t>
  </si>
  <si>
    <t>N5456.23</t>
  </si>
  <si>
    <t>W00248.13</t>
  </si>
  <si>
    <t xml:space="preserve">  110.70</t>
  </si>
  <si>
    <t xml:space="preserve">  CLN</t>
  </si>
  <si>
    <t>N5150.52</t>
  </si>
  <si>
    <t>E00108.57</t>
  </si>
  <si>
    <t xml:space="preserve">  114.55</t>
  </si>
  <si>
    <t xml:space="preserve">  CSL</t>
  </si>
  <si>
    <t>N5244.40</t>
  </si>
  <si>
    <t>E00121.01</t>
  </si>
  <si>
    <t xml:space="preserve">  116.50</t>
  </si>
  <si>
    <t>Compton</t>
  </si>
  <si>
    <t xml:space="preserve">  CPT</t>
  </si>
  <si>
    <t>N5129.27</t>
  </si>
  <si>
    <t>W00113.06</t>
  </si>
  <si>
    <t xml:space="preserve">  114.35</t>
  </si>
  <si>
    <t xml:space="preserve">  CGY</t>
  </si>
  <si>
    <t>N5305.25</t>
  </si>
  <si>
    <t>W00010.01</t>
  </si>
  <si>
    <t xml:space="preserve">  111.10</t>
  </si>
  <si>
    <t xml:space="preserve">  CTM</t>
  </si>
  <si>
    <t>N5244.06</t>
  </si>
  <si>
    <t>W00038.56</t>
  </si>
  <si>
    <t xml:space="preserve">  112.30</t>
  </si>
  <si>
    <t xml:space="preserve">  CFD</t>
  </si>
  <si>
    <t>N5204.25</t>
  </si>
  <si>
    <t>W00036.32</t>
  </si>
  <si>
    <t xml:space="preserve">  CWZ</t>
  </si>
  <si>
    <t>N5301.41</t>
  </si>
  <si>
    <t>W00029.01</t>
  </si>
  <si>
    <t xml:space="preserve">  117.40</t>
  </si>
  <si>
    <t xml:space="preserve">  CBN</t>
  </si>
  <si>
    <t>N5558.29</t>
  </si>
  <si>
    <t>W00358.24</t>
  </si>
  <si>
    <t xml:space="preserve">  117.55</t>
  </si>
  <si>
    <t>Daventry</t>
  </si>
  <si>
    <t xml:space="preserve">  DTY</t>
  </si>
  <si>
    <t>N5210.46</t>
  </si>
  <si>
    <t>W00106.43</t>
  </si>
  <si>
    <t xml:space="preserve">  116.40</t>
  </si>
  <si>
    <t>Dean Cross</t>
  </si>
  <si>
    <t xml:space="preserve">  DCS</t>
  </si>
  <si>
    <t xml:space="preserve">  115.20</t>
  </si>
  <si>
    <t>Detling</t>
  </si>
  <si>
    <t xml:space="preserve">  DET</t>
  </si>
  <si>
    <t>N5118.11</t>
  </si>
  <si>
    <t>E00035.55</t>
  </si>
  <si>
    <t xml:space="preserve">  117.30</t>
  </si>
  <si>
    <t>Dover</t>
  </si>
  <si>
    <t xml:space="preserve">  DVR</t>
  </si>
  <si>
    <t>N5109.43</t>
  </si>
  <si>
    <t>E00121.39</t>
  </si>
  <si>
    <t xml:space="preserve">  114.95</t>
  </si>
  <si>
    <t xml:space="preserve">  DDE</t>
  </si>
  <si>
    <t>N5627.07</t>
  </si>
  <si>
    <t>W00301.19</t>
  </si>
  <si>
    <t xml:space="preserve">  FFA</t>
  </si>
  <si>
    <t>N5140.51</t>
  </si>
  <si>
    <t>W00147.46</t>
  </si>
  <si>
    <t xml:space="preserve">  113.40</t>
  </si>
  <si>
    <t xml:space="preserve">  FRK</t>
  </si>
  <si>
    <t>N5120.45</t>
  </si>
  <si>
    <t>W00033.44</t>
  </si>
  <si>
    <t xml:space="preserve">  109.85</t>
  </si>
  <si>
    <t xml:space="preserve">  GAM</t>
  </si>
  <si>
    <t>N5316.52</t>
  </si>
  <si>
    <t>W00056.43</t>
  </si>
  <si>
    <t xml:space="preserve">  112.80</t>
  </si>
  <si>
    <t xml:space="preserve">  GOW</t>
  </si>
  <si>
    <t>N5552.13</t>
  </si>
  <si>
    <t>W00426.40</t>
  </si>
  <si>
    <t>Aberystwyth</t>
  </si>
  <si>
    <t>N5224.70</t>
  </si>
  <si>
    <t>W00404.00</t>
  </si>
  <si>
    <t xml:space="preserve">  115.40</t>
  </si>
  <si>
    <t xml:space="preserve">  GOS</t>
  </si>
  <si>
    <t>N5153.29</t>
  </si>
  <si>
    <t>W00209.59</t>
  </si>
  <si>
    <t xml:space="preserve">  115.55</t>
  </si>
  <si>
    <t>Goodwood</t>
  </si>
  <si>
    <t xml:space="preserve">  GWC</t>
  </si>
  <si>
    <t>W00045.18</t>
  </si>
  <si>
    <t xml:space="preserve">  114.75</t>
  </si>
  <si>
    <t xml:space="preserve">  GUR</t>
  </si>
  <si>
    <t>N4926.16</t>
  </si>
  <si>
    <t>W00236.08</t>
  </si>
  <si>
    <t>Honiley</t>
  </si>
  <si>
    <t xml:space="preserve">  HON</t>
  </si>
  <si>
    <t>N5221.22</t>
  </si>
  <si>
    <t>W00139.44</t>
  </si>
  <si>
    <t xml:space="preserve">  113.65</t>
  </si>
  <si>
    <t xml:space="preserve">  INS</t>
  </si>
  <si>
    <t>N5732.35</t>
  </si>
  <si>
    <t>W00402.24</t>
  </si>
  <si>
    <t xml:space="preserve">  109.20</t>
  </si>
  <si>
    <t xml:space="preserve">  ISY</t>
  </si>
  <si>
    <t>N5541.00</t>
  </si>
  <si>
    <t>W00614.53</t>
  </si>
  <si>
    <t xml:space="preserve">  109.95</t>
  </si>
  <si>
    <t>Isle Of Man</t>
  </si>
  <si>
    <t xml:space="preserve">  IOM</t>
  </si>
  <si>
    <t>Pigeonhouse Chimneys</t>
  </si>
  <si>
    <t>W00611.60</t>
  </si>
  <si>
    <t>Mullingar</t>
  </si>
  <si>
    <t>Erinagh</t>
  </si>
  <si>
    <t>EIER</t>
  </si>
  <si>
    <t>N5248.75</t>
  </si>
  <si>
    <t>W00816.94</t>
  </si>
  <si>
    <t>N5331.5</t>
  </si>
  <si>
    <t>Birr</t>
  </si>
  <si>
    <t>EIBR</t>
  </si>
  <si>
    <t>N5304.5</t>
  </si>
  <si>
    <t>W00754.00</t>
  </si>
  <si>
    <t>W00719.80</t>
  </si>
  <si>
    <t>W00445.44</t>
  </si>
  <si>
    <t xml:space="preserve">  112.20</t>
  </si>
  <si>
    <t xml:space="preserve">  JSY</t>
  </si>
  <si>
    <t>N4913.19</t>
  </si>
  <si>
    <t>W00202.40</t>
  </si>
  <si>
    <t xml:space="preserve">  KSS</t>
  </si>
  <si>
    <t>N5739.35</t>
  </si>
  <si>
    <t>W00332.00</t>
  </si>
  <si>
    <t xml:space="preserve">  109.80</t>
  </si>
  <si>
    <t xml:space="preserve">  KWL</t>
  </si>
  <si>
    <t>N5857.35</t>
  </si>
  <si>
    <t>W00253.36</t>
  </si>
  <si>
    <t xml:space="preserve">  108.60</t>
  </si>
  <si>
    <t xml:space="preserve">  LKH</t>
  </si>
  <si>
    <t>N5224.22</t>
  </si>
  <si>
    <t>E00032.35</t>
  </si>
  <si>
    <t xml:space="preserve">  110.20</t>
  </si>
  <si>
    <t>Lambourne</t>
  </si>
  <si>
    <t xml:space="preserve">  LAM</t>
  </si>
  <si>
    <t>N5138.43</t>
  </si>
  <si>
    <t>E00009.11</t>
  </si>
  <si>
    <t xml:space="preserve">  115.60</t>
  </si>
  <si>
    <t>Lands_End</t>
  </si>
  <si>
    <t xml:space="preserve">  LND</t>
  </si>
  <si>
    <t>N5008.18</t>
  </si>
  <si>
    <t>W00538.22</t>
  </si>
  <si>
    <t xml:space="preserve">  114.20</t>
  </si>
  <si>
    <t xml:space="preserve">  LUK</t>
  </si>
  <si>
    <t>N5622.23</t>
  </si>
  <si>
    <t>W00251.42</t>
  </si>
  <si>
    <t xml:space="preserve">  110.50</t>
  </si>
  <si>
    <t>Linton-On-Ouse</t>
  </si>
  <si>
    <t xml:space="preserve">  LOO</t>
  </si>
  <si>
    <t>N5403.29</t>
  </si>
  <si>
    <t>W00114.30</t>
  </si>
  <si>
    <t xml:space="preserve">  109.00</t>
  </si>
  <si>
    <t>London</t>
  </si>
  <si>
    <t xml:space="preserve">  LON</t>
  </si>
  <si>
    <t>N5129.12</t>
  </si>
  <si>
    <t>W00027.53</t>
  </si>
  <si>
    <t xml:space="preserve">  113.60</t>
  </si>
  <si>
    <t xml:space="preserve">  HTT</t>
  </si>
  <si>
    <t>N5128.24</t>
  </si>
  <si>
    <t>W00025.55</t>
  </si>
  <si>
    <t xml:space="preserve">  LDY</t>
  </si>
  <si>
    <t>N5057.28</t>
  </si>
  <si>
    <t>E00056.26</t>
  </si>
  <si>
    <t xml:space="preserve">  108.15</t>
  </si>
  <si>
    <t xml:space="preserve">  LYD</t>
  </si>
  <si>
    <t>N5059.56</t>
  </si>
  <si>
    <t>E00052.49</t>
  </si>
  <si>
    <t xml:space="preserve">  114.05</t>
  </si>
  <si>
    <t xml:space="preserve">  LYE</t>
  </si>
  <si>
    <t>N5130.34</t>
  </si>
  <si>
    <t>W00159.27</t>
  </si>
  <si>
    <t xml:space="preserve">  MAC</t>
  </si>
  <si>
    <t>N5525.48</t>
  </si>
  <si>
    <t>W00538.57</t>
  </si>
  <si>
    <t xml:space="preserve">  116.00</t>
  </si>
  <si>
    <t xml:space="preserve">  MCT</t>
  </si>
  <si>
    <t>N5321.23</t>
  </si>
  <si>
    <t>W00215.38</t>
  </si>
  <si>
    <t xml:space="preserve">  113.55</t>
  </si>
  <si>
    <t>Mayfield</t>
  </si>
  <si>
    <t xml:space="preserve">  MAY</t>
  </si>
  <si>
    <t>N5100.59</t>
  </si>
  <si>
    <t>E00007.03</t>
  </si>
  <si>
    <t xml:space="preserve">  117.90</t>
  </si>
  <si>
    <t>Midhurst</t>
  </si>
  <si>
    <t xml:space="preserve">  MID</t>
  </si>
  <si>
    <t>N5103.12</t>
  </si>
  <si>
    <t>W00037.23</t>
  </si>
  <si>
    <t xml:space="preserve">  114.00</t>
  </si>
  <si>
    <t xml:space="preserve">  MLD</t>
  </si>
  <si>
    <t>N5221.46</t>
  </si>
  <si>
    <t>E00029.24</t>
  </si>
  <si>
    <t xml:space="preserve">  115.90</t>
  </si>
  <si>
    <t xml:space="preserve">  NEW</t>
  </si>
  <si>
    <t>N5502.18</t>
  </si>
  <si>
    <t>W00141.49</t>
  </si>
  <si>
    <t xml:space="preserve">  114.25</t>
  </si>
  <si>
    <t>Newton Point</t>
  </si>
  <si>
    <t xml:space="preserve">  NTP</t>
  </si>
  <si>
    <t>N5531.10</t>
  </si>
  <si>
    <t>W00136.37</t>
  </si>
  <si>
    <t xml:space="preserve">  108.70</t>
  </si>
  <si>
    <t>Ockham</t>
  </si>
  <si>
    <t xml:space="preserve">  OCK</t>
  </si>
  <si>
    <t>N5118.16</t>
  </si>
  <si>
    <t>W00026.43</t>
  </si>
  <si>
    <t xml:space="preserve">  115.30</t>
  </si>
  <si>
    <t xml:space="preserve">  ODH</t>
  </si>
  <si>
    <t>N5113.57</t>
  </si>
  <si>
    <t>W00056.49</t>
  </si>
  <si>
    <t xml:space="preserve">  109.60</t>
  </si>
  <si>
    <t>Ottringham</t>
  </si>
  <si>
    <t xml:space="preserve">  OTR</t>
  </si>
  <si>
    <t>N5341.52</t>
  </si>
  <si>
    <t>W00006.07</t>
  </si>
  <si>
    <t xml:space="preserve">  113.90</t>
  </si>
  <si>
    <t>Oxford - Kidlington</t>
  </si>
  <si>
    <t xml:space="preserve">  OX</t>
  </si>
  <si>
    <t>N5149.55</t>
  </si>
  <si>
    <t>W00119.16</t>
  </si>
  <si>
    <t xml:space="preserve">  117.70</t>
  </si>
  <si>
    <t>Pembry</t>
  </si>
  <si>
    <t xml:space="preserve">  PEM</t>
  </si>
  <si>
    <t>N5143.53</t>
  </si>
  <si>
    <t>W00004.21</t>
  </si>
  <si>
    <t xml:space="preserve">  116.60</t>
  </si>
  <si>
    <t>Perth</t>
  </si>
  <si>
    <t xml:space="preserve">  PTH</t>
  </si>
  <si>
    <t>N5626.35</t>
  </si>
  <si>
    <t>W00322.00</t>
  </si>
  <si>
    <t xml:space="preserve">  110.40</t>
  </si>
  <si>
    <t>Pole Hill</t>
  </si>
  <si>
    <t xml:space="preserve">  POL</t>
  </si>
  <si>
    <t>N5344.36</t>
  </si>
  <si>
    <t>W00206.06</t>
  </si>
  <si>
    <t xml:space="preserve">  112.10</t>
  </si>
  <si>
    <t>Saint Athan</t>
  </si>
  <si>
    <t xml:space="preserve">  SAT</t>
  </si>
  <si>
    <t>N5124.22</t>
  </si>
  <si>
    <t>W00326.05</t>
  </si>
  <si>
    <t xml:space="preserve">  114.80</t>
  </si>
  <si>
    <t>Saint Mawgan</t>
  </si>
  <si>
    <t xml:space="preserve">  SMG</t>
  </si>
  <si>
    <t>N5026.02</t>
  </si>
  <si>
    <t>W00501.43</t>
  </si>
  <si>
    <t xml:space="preserve">  112.60</t>
  </si>
  <si>
    <t>SWB</t>
  </si>
  <si>
    <t>N5247.88</t>
  </si>
  <si>
    <t>W00239.75</t>
  </si>
  <si>
    <t>Seaford</t>
  </si>
  <si>
    <t>Stoke on Trent</t>
  </si>
  <si>
    <t>N5301.00</t>
  </si>
  <si>
    <t xml:space="preserve">  SFD</t>
  </si>
  <si>
    <t>N5045.36</t>
  </si>
  <si>
    <t>E00007.24</t>
  </si>
  <si>
    <t xml:space="preserve">  117.00</t>
  </si>
  <si>
    <t xml:space="preserve">  SRH</t>
  </si>
  <si>
    <t>N5050.07</t>
  </si>
  <si>
    <t>W00017.31</t>
  </si>
  <si>
    <t xml:space="preserve">  SAM</t>
  </si>
  <si>
    <t>N5057.16</t>
  </si>
  <si>
    <t>W00120.36</t>
  </si>
  <si>
    <t xml:space="preserve">  113.35</t>
  </si>
  <si>
    <t>St Abbs Head</t>
  </si>
  <si>
    <t xml:space="preserve">  SAB</t>
  </si>
  <si>
    <t>N5554.23</t>
  </si>
  <si>
    <t>W00212.17</t>
  </si>
  <si>
    <t xml:space="preserve">  112.50</t>
  </si>
  <si>
    <t xml:space="preserve">  STN</t>
  </si>
  <si>
    <t>N5812.26</t>
  </si>
  <si>
    <t>W00610.58</t>
  </si>
  <si>
    <t xml:space="preserve">  ISV</t>
  </si>
  <si>
    <t>N5812.53</t>
  </si>
  <si>
    <t>W00619.29</t>
  </si>
  <si>
    <t xml:space="preserve">  110.90</t>
  </si>
  <si>
    <t xml:space="preserve">  STZ</t>
  </si>
  <si>
    <t>N5812.48</t>
  </si>
  <si>
    <t>W00620.35</t>
  </si>
  <si>
    <t>Strumble</t>
  </si>
  <si>
    <t xml:space="preserve">  STU</t>
  </si>
  <si>
    <t>N5159.39</t>
  </si>
  <si>
    <t>W00502.20</t>
  </si>
  <si>
    <t xml:space="preserve">  113.10</t>
  </si>
  <si>
    <t xml:space="preserve">  SUM</t>
  </si>
  <si>
    <t>N5952.45</t>
  </si>
  <si>
    <t xml:space="preserve">  117.35</t>
  </si>
  <si>
    <t xml:space="preserve">  SWZ</t>
  </si>
  <si>
    <t>N5136.11</t>
  </si>
  <si>
    <t>W00403.50</t>
  </si>
  <si>
    <t>Talla</t>
  </si>
  <si>
    <t xml:space="preserve">  TLA</t>
  </si>
  <si>
    <t>N5529.53</t>
  </si>
  <si>
    <t>W00321.06</t>
  </si>
  <si>
    <t xml:space="preserve">  113.80</t>
  </si>
  <si>
    <t xml:space="preserve">  TIR</t>
  </si>
  <si>
    <t>N5629.35</t>
  </si>
  <si>
    <t>W00652.28</t>
  </si>
  <si>
    <t xml:space="preserve">  TOP</t>
  </si>
  <si>
    <t>N5412.11</t>
  </si>
  <si>
    <t>W00122.22</t>
  </si>
  <si>
    <t xml:space="preserve">  113.70</t>
  </si>
  <si>
    <t>Trent</t>
  </si>
  <si>
    <t xml:space="preserve">  TNT</t>
  </si>
  <si>
    <t>N5303.13</t>
  </si>
  <si>
    <t>W00140.06</t>
  </si>
  <si>
    <t xml:space="preserve">  115.70</t>
  </si>
  <si>
    <t>Turnberry</t>
  </si>
  <si>
    <t xml:space="preserve">  TRN</t>
  </si>
  <si>
    <t>N5518.47</t>
  </si>
  <si>
    <t>W00447.00</t>
  </si>
  <si>
    <t>Vallafield</t>
  </si>
  <si>
    <t xml:space="preserve">  VFD</t>
  </si>
  <si>
    <t>N6044.59</t>
  </si>
  <si>
    <t>W00055.42</t>
  </si>
  <si>
    <t xml:space="preserve">  114.90</t>
  </si>
  <si>
    <t xml:space="preserve">  VYL</t>
  </si>
  <si>
    <t>N5315.25</t>
  </si>
  <si>
    <t>Royston</t>
  </si>
  <si>
    <t>W00001.00</t>
  </si>
  <si>
    <t>N5203.00</t>
  </si>
  <si>
    <t>W00432.32</t>
  </si>
  <si>
    <t xml:space="preserve">  108.40</t>
  </si>
  <si>
    <t xml:space="preserve">  WAD</t>
  </si>
  <si>
    <t>N5309.55</t>
  </si>
  <si>
    <t>W00031.34</t>
  </si>
  <si>
    <t xml:space="preserve">  117.10</t>
  </si>
  <si>
    <t>Wallasey</t>
  </si>
  <si>
    <t xml:space="preserve">  WAL</t>
  </si>
  <si>
    <t>N5323.29</t>
  </si>
  <si>
    <t>W00307.59</t>
  </si>
  <si>
    <t xml:space="preserve">  WTN</t>
  </si>
  <si>
    <t>N5344.38</t>
  </si>
  <si>
    <t>W00253.28</t>
  </si>
  <si>
    <t xml:space="preserve">  113.20</t>
  </si>
  <si>
    <t>Warton Dme</t>
  </si>
  <si>
    <t xml:space="preserve">  WQ</t>
  </si>
  <si>
    <t xml:space="preserve">  109.90</t>
  </si>
  <si>
    <t xml:space="preserve">  WTM</t>
  </si>
  <si>
    <t>N5207.16</t>
  </si>
  <si>
    <t>E00056.31</t>
  </si>
  <si>
    <t xml:space="preserve">  109.30</t>
  </si>
  <si>
    <t xml:space="preserve">  WPL</t>
  </si>
  <si>
    <t>N5237.46</t>
  </si>
  <si>
    <t>W00309.08</t>
  </si>
  <si>
    <t xml:space="preserve">  115.95</t>
  </si>
  <si>
    <t xml:space="preserve">  WIK</t>
  </si>
  <si>
    <t>N5827.36</t>
  </si>
  <si>
    <t>W00305.53</t>
  </si>
  <si>
    <t xml:space="preserve">  WIC</t>
  </si>
  <si>
    <t>N5827.20</t>
  </si>
  <si>
    <t>W00305.13</t>
  </si>
  <si>
    <t xml:space="preserve">  WIT</t>
  </si>
  <si>
    <t>N5236.25</t>
  </si>
  <si>
    <t>W00029.49</t>
  </si>
  <si>
    <t xml:space="preserve">  117.60</t>
  </si>
  <si>
    <t>Yeovil</t>
  </si>
  <si>
    <t xml:space="preserve">  YVL</t>
  </si>
  <si>
    <t>N5056.24</t>
  </si>
  <si>
    <t>W00239.07</t>
  </si>
  <si>
    <t xml:space="preserve">  109.05</t>
  </si>
  <si>
    <t xml:space="preserve">  VLN</t>
  </si>
  <si>
    <t>N5100.16</t>
  </si>
  <si>
    <t>W00238.14</t>
  </si>
  <si>
    <t xml:space="preserve">  111.00</t>
  </si>
  <si>
    <t xml:space="preserve"> AQ</t>
  </si>
  <si>
    <t>N5708.17</t>
  </si>
  <si>
    <t>W00224.10</t>
  </si>
  <si>
    <t xml:space="preserve">  336.0</t>
  </si>
  <si>
    <t>NDB's</t>
  </si>
  <si>
    <t xml:space="preserve"> ATF</t>
  </si>
  <si>
    <t>N5704.40</t>
  </si>
  <si>
    <t>W00206.16</t>
  </si>
  <si>
    <t xml:space="preserve">  348.0</t>
  </si>
  <si>
    <t>Aberdeen - Dyce</t>
  </si>
  <si>
    <t xml:space="preserve"> AOS</t>
  </si>
  <si>
    <t>N5716.07</t>
  </si>
  <si>
    <t>W00214.43</t>
  </si>
  <si>
    <t xml:space="preserve">  377.0</t>
  </si>
  <si>
    <t xml:space="preserve"> AP</t>
  </si>
  <si>
    <t>N5206.58</t>
  </si>
  <si>
    <t>W00433.34</t>
  </si>
  <si>
    <t xml:space="preserve">  370.5</t>
  </si>
  <si>
    <t xml:space="preserve"> ALD</t>
  </si>
  <si>
    <t>N4942.34</t>
  </si>
  <si>
    <t>W00211.53</t>
  </si>
  <si>
    <t xml:space="preserve">  383.0</t>
  </si>
  <si>
    <t>Beatrice Ad</t>
  </si>
  <si>
    <t xml:space="preserve"> BBF</t>
  </si>
  <si>
    <t>N5809.27</t>
  </si>
  <si>
    <t>Greenham Common</t>
  </si>
  <si>
    <t>N5122.80</t>
  </si>
  <si>
    <t>W00301.20</t>
  </si>
  <si>
    <t xml:space="preserve">  323.0</t>
  </si>
  <si>
    <t xml:space="preserve"> BD</t>
  </si>
  <si>
    <t>N5647.05</t>
  </si>
  <si>
    <t>W00739.11</t>
  </si>
  <si>
    <t xml:space="preserve">  308.0</t>
  </si>
  <si>
    <t>Barrow - Walney Island</t>
  </si>
  <si>
    <t xml:space="preserve"> WL</t>
  </si>
  <si>
    <t>N5407.31</t>
  </si>
  <si>
    <t xml:space="preserve">  385.0</t>
  </si>
  <si>
    <t xml:space="preserve"> BAE</t>
  </si>
  <si>
    <t>N5328.14</t>
  </si>
  <si>
    <t>W00223.09</t>
  </si>
  <si>
    <t xml:space="preserve">  325.0</t>
  </si>
  <si>
    <t>Bedford</t>
  </si>
  <si>
    <t xml:space="preserve"> BQ</t>
  </si>
  <si>
    <t>W00020.34</t>
  </si>
  <si>
    <t xml:space="preserve">  391.5</t>
  </si>
  <si>
    <t>Bembridge Iow</t>
  </si>
  <si>
    <t xml:space="preserve"> IW</t>
  </si>
  <si>
    <t>N5040.46</t>
  </si>
  <si>
    <t>W00106.10</t>
  </si>
  <si>
    <t xml:space="preserve">  426.0</t>
  </si>
  <si>
    <t xml:space="preserve"> BHX</t>
  </si>
  <si>
    <t>N5227.07</t>
  </si>
  <si>
    <t>W00144.31</t>
  </si>
  <si>
    <t xml:space="preserve">  406.0</t>
  </si>
  <si>
    <t xml:space="preserve"> BLK</t>
  </si>
  <si>
    <t>N5119.21</t>
  </si>
  <si>
    <t xml:space="preserve">  328.0</t>
  </si>
  <si>
    <t xml:space="preserve"> BPL</t>
  </si>
  <si>
    <t>N5346.21</t>
  </si>
  <si>
    <t>W00301.35</t>
  </si>
  <si>
    <t xml:space="preserve">  420.0</t>
  </si>
  <si>
    <t xml:space="preserve"> BOU</t>
  </si>
  <si>
    <t>N5212.37</t>
  </si>
  <si>
    <t>W00002.38</t>
  </si>
  <si>
    <t xml:space="preserve"> BIA</t>
  </si>
  <si>
    <t>N5046.37</t>
  </si>
  <si>
    <t>W00150.28</t>
  </si>
  <si>
    <t xml:space="preserve">  339.0</t>
  </si>
  <si>
    <t>Bristol Airport</t>
  </si>
  <si>
    <t xml:space="preserve"> BRI</t>
  </si>
  <si>
    <t>N5122.47</t>
  </si>
  <si>
    <t>W00242.57</t>
  </si>
  <si>
    <t xml:space="preserve">  380.0</t>
  </si>
  <si>
    <t xml:space="preserve"> BZ</t>
  </si>
  <si>
    <t>W00136.06</t>
  </si>
  <si>
    <t xml:space="preserve">  386.0</t>
  </si>
  <si>
    <t xml:space="preserve"> BV</t>
  </si>
  <si>
    <t>N5343.30</t>
  </si>
  <si>
    <t>W00034.47</t>
  </si>
  <si>
    <t xml:space="preserve">  372.0</t>
  </si>
  <si>
    <t>Buchan</t>
  </si>
  <si>
    <t xml:space="preserve"> DMR</t>
  </si>
  <si>
    <t>N5754.13</t>
  </si>
  <si>
    <t>E00001.56</t>
  </si>
  <si>
    <t xml:space="preserve">  332.0</t>
  </si>
  <si>
    <t>Burnham</t>
  </si>
  <si>
    <t xml:space="preserve"> BUR</t>
  </si>
  <si>
    <t xml:space="preserve">  421.0</t>
  </si>
  <si>
    <t>Butt Of Lewis Lt. House</t>
  </si>
  <si>
    <t xml:space="preserve"> BL</t>
  </si>
  <si>
    <t>N5830.55</t>
  </si>
  <si>
    <t>W00615.42</t>
  </si>
  <si>
    <t xml:space="preserve">  289.0</t>
  </si>
  <si>
    <t xml:space="preserve"> CAE</t>
  </si>
  <si>
    <t>N5305.58</t>
  </si>
  <si>
    <t>W00420.19</t>
  </si>
  <si>
    <t xml:space="preserve">  320.0</t>
  </si>
  <si>
    <t xml:space="preserve"> CAM</t>
  </si>
  <si>
    <t xml:space="preserve">  332.5</t>
  </si>
  <si>
    <t>Cardiff</t>
  </si>
  <si>
    <t xml:space="preserve"> CDF</t>
  </si>
  <si>
    <t>N5123.34</t>
  </si>
  <si>
    <t>W00320.13</t>
  </si>
  <si>
    <t xml:space="preserve">  388.5</t>
  </si>
  <si>
    <t xml:space="preserve"> CL</t>
  </si>
  <si>
    <t>N5456.25</t>
  </si>
  <si>
    <t>Carnane</t>
  </si>
  <si>
    <t xml:space="preserve"> CAR</t>
  </si>
  <si>
    <t>N5408.27</t>
  </si>
  <si>
    <t>W00429.25</t>
  </si>
  <si>
    <t xml:space="preserve">  366.5</t>
  </si>
  <si>
    <t>Chiltern</t>
  </si>
  <si>
    <t xml:space="preserve"> CHT</t>
  </si>
  <si>
    <t>N5137.21</t>
  </si>
  <si>
    <t>W00031.00</t>
  </si>
  <si>
    <t xml:space="preserve">  277.0</t>
  </si>
  <si>
    <t>Claymore</t>
  </si>
  <si>
    <t xml:space="preserve"> CE</t>
  </si>
  <si>
    <t>W00015.22</t>
  </si>
  <si>
    <t xml:space="preserve">  397.0</t>
  </si>
  <si>
    <t xml:space="preserve"> COM</t>
  </si>
  <si>
    <t>N5057.57</t>
  </si>
  <si>
    <t>W00209.08</t>
  </si>
  <si>
    <t xml:space="preserve">  349.5</t>
  </si>
  <si>
    <t xml:space="preserve"> CT</t>
  </si>
  <si>
    <t>W00124.15</t>
  </si>
  <si>
    <t xml:space="preserve">  363.5</t>
  </si>
  <si>
    <t xml:space="preserve"> CIT</t>
  </si>
  <si>
    <t>W00033.19</t>
  </si>
  <si>
    <t xml:space="preserve">  850.0</t>
  </si>
  <si>
    <t xml:space="preserve"> CWL</t>
  </si>
  <si>
    <t>N5301.48</t>
  </si>
  <si>
    <t>W00028.53</t>
  </si>
  <si>
    <t xml:space="preserve">  423.0</t>
  </si>
  <si>
    <t xml:space="preserve"> CM</t>
  </si>
  <si>
    <t>N5255.27</t>
  </si>
  <si>
    <t>E00119.06</t>
  </si>
  <si>
    <t xml:space="preserve">  313.5</t>
  </si>
  <si>
    <t xml:space="preserve"> CBN</t>
  </si>
  <si>
    <t xml:space="preserve">  374.0</t>
  </si>
  <si>
    <t>Duncansby Head Lt. House</t>
  </si>
  <si>
    <t xml:space="preserve"> DY</t>
  </si>
  <si>
    <t>N5838.36</t>
  </si>
  <si>
    <t>W00301.24</t>
  </si>
  <si>
    <t xml:space="preserve">  290.5</t>
  </si>
  <si>
    <t>Dundee (Lom)</t>
  </si>
  <si>
    <t xml:space="preserve"> DND</t>
  </si>
  <si>
    <t>N5627.18</t>
  </si>
  <si>
    <t>W00306.48</t>
  </si>
  <si>
    <t xml:space="preserve">  394.0</t>
  </si>
  <si>
    <t xml:space="preserve"> DU</t>
  </si>
  <si>
    <t>N5054.46</t>
  </si>
  <si>
    <t>E00058.40</t>
  </si>
  <si>
    <t xml:space="preserve">  300.5</t>
  </si>
  <si>
    <t xml:space="preserve"> EME</t>
  </si>
  <si>
    <t>N5249.58</t>
  </si>
  <si>
    <t>W00111.34</t>
  </si>
  <si>
    <t xml:space="preserve">  353.5</t>
  </si>
  <si>
    <t xml:space="preserve"> EMW</t>
  </si>
  <si>
    <t>N5249.42</t>
  </si>
  <si>
    <t>W00127.10</t>
  </si>
  <si>
    <t xml:space="preserve">  393.0</t>
  </si>
  <si>
    <t>Edinburgh (Lom)</t>
  </si>
  <si>
    <t xml:space="preserve"> UW</t>
  </si>
  <si>
    <t>N5554.18</t>
  </si>
  <si>
    <t>W00330.05</t>
  </si>
  <si>
    <t xml:space="preserve">  368.0</t>
  </si>
  <si>
    <t xml:space="preserve"> EDN</t>
  </si>
  <si>
    <t>N5558.42</t>
  </si>
  <si>
    <t>W00316.59</t>
  </si>
  <si>
    <t xml:space="preserve">  341.0</t>
  </si>
  <si>
    <t xml:space="preserve"> LG</t>
  </si>
  <si>
    <t>N5751.24</t>
  </si>
  <si>
    <t>W00638.30</t>
  </si>
  <si>
    <t xml:space="preserve">  294.0</t>
  </si>
  <si>
    <t>Epsom</t>
  </si>
  <si>
    <t xml:space="preserve"> EPM</t>
  </si>
  <si>
    <t>N5119.07</t>
  </si>
  <si>
    <t>W00022.13</t>
  </si>
  <si>
    <t xml:space="preserve">  316.0</t>
  </si>
  <si>
    <t xml:space="preserve"> EX</t>
  </si>
  <si>
    <t>N5045.07</t>
  </si>
  <si>
    <t>W00317.37</t>
  </si>
  <si>
    <t xml:space="preserve">  337.0</t>
  </si>
  <si>
    <t xml:space="preserve"> FOS</t>
  </si>
  <si>
    <t xml:space="preserve"> FNL</t>
  </si>
  <si>
    <t>N5244.28</t>
  </si>
  <si>
    <t>W00001.32</t>
  </si>
  <si>
    <t xml:space="preserve">  401.0</t>
  </si>
  <si>
    <t xml:space="preserve"> FD</t>
  </si>
  <si>
    <t>N5616.41</t>
  </si>
  <si>
    <t>W00235.06</t>
  </si>
  <si>
    <t xml:space="preserve">  305.0</t>
  </si>
  <si>
    <t xml:space="preserve"> OF</t>
  </si>
  <si>
    <t>N5131.16</t>
  </si>
  <si>
    <t>W00235.20</t>
  </si>
  <si>
    <t xml:space="preserve"> FB</t>
  </si>
  <si>
    <t>N5406.56</t>
  </si>
  <si>
    <t>W00004.52</t>
  </si>
  <si>
    <t xml:space="preserve">  303.0</t>
  </si>
  <si>
    <t xml:space="preserve"> IOF</t>
  </si>
  <si>
    <t>N5849.48</t>
  </si>
  <si>
    <t>W00308.35</t>
  </si>
  <si>
    <t xml:space="preserve">  357.0</t>
  </si>
  <si>
    <t>Forties</t>
  </si>
  <si>
    <t xml:space="preserve"> BX</t>
  </si>
  <si>
    <t>N5743.33</t>
  </si>
  <si>
    <t>E00054.19</t>
  </si>
  <si>
    <t xml:space="preserve">  359.0</t>
  </si>
  <si>
    <t>Frigg</t>
  </si>
  <si>
    <t xml:space="preserve"> MP</t>
  </si>
  <si>
    <t>N5850.05</t>
  </si>
  <si>
    <t>W00017.19</t>
  </si>
  <si>
    <t xml:space="preserve">  324.0</t>
  </si>
  <si>
    <t xml:space="preserve"> GD</t>
  </si>
  <si>
    <t>N5708.18</t>
  </si>
  <si>
    <t>W00202.49</t>
  </si>
  <si>
    <t xml:space="preserve">  311.0</t>
  </si>
  <si>
    <t xml:space="preserve"> GLG</t>
  </si>
  <si>
    <t>N5555.28</t>
  </si>
  <si>
    <t>W00420.06</t>
  </si>
  <si>
    <t xml:space="preserve">  350.0</t>
  </si>
  <si>
    <t xml:space="preserve"> AC</t>
  </si>
  <si>
    <t>N5548.51</t>
  </si>
  <si>
    <t>W00432.31</t>
  </si>
  <si>
    <t>Glenrothes</t>
  </si>
  <si>
    <t xml:space="preserve"> GO</t>
  </si>
  <si>
    <t>N5611.00</t>
  </si>
  <si>
    <t>W00313.05</t>
  </si>
  <si>
    <t xml:space="preserve">  402.0</t>
  </si>
  <si>
    <t xml:space="preserve"> GST</t>
  </si>
  <si>
    <t xml:space="preserve">  331.0</t>
  </si>
  <si>
    <t>Golf Echo</t>
  </si>
  <si>
    <t xml:space="preserve"> GE</t>
  </si>
  <si>
    <t>N5110.10</t>
  </si>
  <si>
    <t>W00005.00</t>
  </si>
  <si>
    <t xml:space="preserve">  338.0</t>
  </si>
  <si>
    <t>Golf Yankee</t>
  </si>
  <si>
    <t>N5108.45</t>
  </si>
  <si>
    <t xml:space="preserve">  365.0</t>
  </si>
  <si>
    <t>Great Yarmouth - N. Dene</t>
  </si>
  <si>
    <t xml:space="preserve"> ND</t>
  </si>
  <si>
    <t>N5238.12</t>
  </si>
  <si>
    <t>E00143.31</t>
  </si>
  <si>
    <t xml:space="preserve">  417.0</t>
  </si>
  <si>
    <t xml:space="preserve"> GRB</t>
  </si>
  <si>
    <t>N4926.07</t>
  </si>
  <si>
    <t>W00238.17</t>
  </si>
  <si>
    <t xml:space="preserve">  361.0</t>
  </si>
  <si>
    <t xml:space="preserve"> HG</t>
  </si>
  <si>
    <t>N5231.01</t>
  </si>
  <si>
    <t>W00215.35</t>
  </si>
  <si>
    <t xml:space="preserve">  356.0</t>
  </si>
  <si>
    <t>Haverfordwest</t>
  </si>
  <si>
    <t xml:space="preserve"> HAV</t>
  </si>
  <si>
    <t>N5149.53</t>
  </si>
  <si>
    <t>W00457.59</t>
  </si>
  <si>
    <t xml:space="preserve"> HAW</t>
  </si>
  <si>
    <t>W00257.34</t>
  </si>
  <si>
    <t xml:space="preserve">  340.0</t>
  </si>
  <si>
    <t>Henton</t>
  </si>
  <si>
    <t xml:space="preserve"> HEN</t>
  </si>
  <si>
    <t>N5145.33</t>
  </si>
  <si>
    <t>W00047.19</t>
  </si>
  <si>
    <t xml:space="preserve">  433.5</t>
  </si>
  <si>
    <t xml:space="preserve"> HBR</t>
  </si>
  <si>
    <t>N5338.43</t>
  </si>
  <si>
    <t>W00017.55</t>
  </si>
  <si>
    <t xml:space="preserve">  350.5</t>
  </si>
  <si>
    <t xml:space="preserve"> KIM</t>
  </si>
  <si>
    <t>N5334.25</t>
  </si>
  <si>
    <t>W00021.06</t>
  </si>
  <si>
    <t xml:space="preserve"> PSW</t>
  </si>
  <si>
    <t>N5201.43</t>
  </si>
  <si>
    <t>E00112.05</t>
  </si>
  <si>
    <t xml:space="preserve">  389.5</t>
  </si>
  <si>
    <t xml:space="preserve"> LAY</t>
  </si>
  <si>
    <t xml:space="preserve">  395.0</t>
  </si>
  <si>
    <t xml:space="preserve"> RN</t>
  </si>
  <si>
    <t>N5540.23</t>
  </si>
  <si>
    <t>W00630.42</t>
  </si>
  <si>
    <t xml:space="preserve">  293.0</t>
  </si>
  <si>
    <t xml:space="preserve"> BFD</t>
  </si>
  <si>
    <t>N5715.11</t>
  </si>
  <si>
    <t>W00549.30</t>
  </si>
  <si>
    <t xml:space="preserve">  290.0</t>
  </si>
  <si>
    <t xml:space="preserve"> JW</t>
  </si>
  <si>
    <t>N4912.24</t>
  </si>
  <si>
    <t>W00213.06</t>
  </si>
  <si>
    <t xml:space="preserve">  329.0</t>
  </si>
  <si>
    <t xml:space="preserve"> KS</t>
  </si>
  <si>
    <t>N5738.59</t>
  </si>
  <si>
    <t>Manchester Airport</t>
  </si>
  <si>
    <t xml:space="preserve">  370.0</t>
  </si>
  <si>
    <t xml:space="preserve"> KD</t>
  </si>
  <si>
    <t>N5741.53</t>
  </si>
  <si>
    <t>W00200.05</t>
  </si>
  <si>
    <t xml:space="preserve">  301.5</t>
  </si>
  <si>
    <t>Kinsale</t>
  </si>
  <si>
    <t xml:space="preserve"> KIN</t>
  </si>
  <si>
    <t>N5121.39</t>
  </si>
  <si>
    <t>W00800.55</t>
  </si>
  <si>
    <t xml:space="preserve">  400.0</t>
  </si>
  <si>
    <t xml:space="preserve"> KW</t>
  </si>
  <si>
    <t>N5857.36</t>
  </si>
  <si>
    <t>W00254.35</t>
  </si>
  <si>
    <t xml:space="preserve"> LBA</t>
  </si>
  <si>
    <t>N5351.52</t>
  </si>
  <si>
    <t>W00139.04</t>
  </si>
  <si>
    <t xml:space="preserve">  402.5</t>
  </si>
  <si>
    <t xml:space="preserve"> LE</t>
  </si>
  <si>
    <t>N5236.21</t>
  </si>
  <si>
    <t>W00102.00</t>
  </si>
  <si>
    <t xml:space="preserve">  383.5</t>
  </si>
  <si>
    <t xml:space="preserve"> TL</t>
  </si>
  <si>
    <t>N6011.17</t>
  </si>
  <si>
    <t>W00114.42</t>
  </si>
  <si>
    <t xml:space="preserve">  376.0</t>
  </si>
  <si>
    <t>Lichfield</t>
  </si>
  <si>
    <t xml:space="preserve"> LIC</t>
  </si>
  <si>
    <t>N5244.46</t>
  </si>
  <si>
    <t>W00143.03</t>
  </si>
  <si>
    <t xml:space="preserve">  545.0</t>
  </si>
  <si>
    <t xml:space="preserve"> LPL</t>
  </si>
  <si>
    <t>N5320.20</t>
  </si>
  <si>
    <t>W00243.25</t>
  </si>
  <si>
    <t xml:space="preserve"> LZ</t>
  </si>
  <si>
    <t>N4957.34</t>
  </si>
  <si>
    <t>W00512.04</t>
  </si>
  <si>
    <t xml:space="preserve">  284.5</t>
  </si>
  <si>
    <t>London - Gatwick</t>
  </si>
  <si>
    <t xml:space="preserve"> GY</t>
  </si>
  <si>
    <t>N5107.49</t>
  </si>
  <si>
    <t>W00018.52</t>
  </si>
  <si>
    <t>N5109.49</t>
  </si>
  <si>
    <t>W00004.03</t>
  </si>
  <si>
    <t>London - Heathrow</t>
  </si>
  <si>
    <t xml:space="preserve"> HRW</t>
  </si>
  <si>
    <t>N5128.42</t>
  </si>
  <si>
    <t>W00027.26</t>
  </si>
  <si>
    <t xml:space="preserve">  424.0</t>
  </si>
  <si>
    <t>London - Luton</t>
  </si>
  <si>
    <t xml:space="preserve"> LUT</t>
  </si>
  <si>
    <t>N5153.39</t>
  </si>
  <si>
    <t>W00015.03</t>
  </si>
  <si>
    <t xml:space="preserve">  345.0</t>
  </si>
  <si>
    <t xml:space="preserve"> LCY</t>
  </si>
  <si>
    <t>N5130.13</t>
  </si>
  <si>
    <t>E00004.09</t>
  </si>
  <si>
    <t xml:space="preserve">  322.0</t>
  </si>
  <si>
    <t xml:space="preserve"> SSD</t>
  </si>
  <si>
    <t>E00014.47</t>
  </si>
  <si>
    <t xml:space="preserve">  429.0</t>
  </si>
  <si>
    <t>Lundy Island</t>
  </si>
  <si>
    <t xml:space="preserve"> LS</t>
  </si>
  <si>
    <t>N5109.41</t>
  </si>
  <si>
    <t>W00439.17</t>
  </si>
  <si>
    <t xml:space="preserve">  296.5</t>
  </si>
  <si>
    <t xml:space="preserve"> LYX</t>
  </si>
  <si>
    <t>N5058.13</t>
  </si>
  <si>
    <t>E00057.17</t>
  </si>
  <si>
    <t xml:space="preserve"> LA</t>
  </si>
  <si>
    <t>N5130.28</t>
  </si>
  <si>
    <t>W00200.16</t>
  </si>
  <si>
    <t xml:space="preserve">  282.0</t>
  </si>
  <si>
    <t xml:space="preserve"> MCH</t>
  </si>
  <si>
    <t>N5321.10</t>
  </si>
  <si>
    <t>W00216.13</t>
  </si>
  <si>
    <t xml:space="preserve">  428.0</t>
  </si>
  <si>
    <t>Manchester/Barton</t>
  </si>
  <si>
    <t xml:space="preserve"> MW</t>
  </si>
  <si>
    <t>N5109.07</t>
  </si>
  <si>
    <t>W00133.30</t>
  </si>
  <si>
    <t xml:space="preserve"> NP</t>
  </si>
  <si>
    <t>N5124.01</t>
  </si>
  <si>
    <t>W00333.03</t>
  </si>
  <si>
    <t xml:space="preserve">  299.5</t>
  </si>
  <si>
    <t>New Galloway</t>
  </si>
  <si>
    <t xml:space="preserve"> NGY</t>
  </si>
  <si>
    <t>N5510.37</t>
  </si>
  <si>
    <t>W00410.01</t>
  </si>
  <si>
    <t xml:space="preserve">  399.0</t>
  </si>
  <si>
    <t xml:space="preserve"> WZ</t>
  </si>
  <si>
    <t>N5500.25</t>
  </si>
  <si>
    <t>W00148.22</t>
  </si>
  <si>
    <t xml:space="preserve">  416.0</t>
  </si>
  <si>
    <t xml:space="preserve"> NEW</t>
  </si>
  <si>
    <t>N5503.01</t>
  </si>
  <si>
    <t>N5131.83</t>
  </si>
  <si>
    <t>E00014.81</t>
  </si>
  <si>
    <t>M11 Services</t>
  </si>
  <si>
    <t>N5137.79</t>
  </si>
  <si>
    <t>E00004.14</t>
  </si>
  <si>
    <t>W00138.28</t>
  </si>
  <si>
    <t xml:space="preserve">  352.0</t>
  </si>
  <si>
    <t xml:space="preserve"> NF</t>
  </si>
  <si>
    <t>N5122.29</t>
  </si>
  <si>
    <t>E00126.50</t>
  </si>
  <si>
    <t xml:space="preserve"> MF</t>
  </si>
  <si>
    <t>N6051.18</t>
  </si>
  <si>
    <t>W00052.59</t>
  </si>
  <si>
    <t xml:space="preserve">  298.0</t>
  </si>
  <si>
    <t xml:space="preserve"> NN</t>
  </si>
  <si>
    <t>N5217.55</t>
  </si>
  <si>
    <t>W00047.43</t>
  </si>
  <si>
    <t xml:space="preserve">  378.5</t>
  </si>
  <si>
    <t xml:space="preserve"> NH</t>
  </si>
  <si>
    <t>N5240.39</t>
  </si>
  <si>
    <t>E00123.10</t>
  </si>
  <si>
    <t xml:space="preserve">  371.5</t>
  </si>
  <si>
    <t xml:space="preserve"> NWI</t>
  </si>
  <si>
    <t>N5240.37</t>
  </si>
  <si>
    <t>E00117.35</t>
  </si>
  <si>
    <t xml:space="preserve">  342.5</t>
  </si>
  <si>
    <t xml:space="preserve"> NOT</t>
  </si>
  <si>
    <t>EGTN</t>
  </si>
  <si>
    <t>N5255.16</t>
  </si>
  <si>
    <t>W00104.40</t>
  </si>
  <si>
    <t xml:space="preserve">  430.0</t>
  </si>
  <si>
    <t>Oban</t>
  </si>
  <si>
    <t xml:space="preserve"> CNL</t>
  </si>
  <si>
    <t>N5627.39</t>
  </si>
  <si>
    <t>W00524.06</t>
  </si>
  <si>
    <t xml:space="preserve">  404.0</t>
  </si>
  <si>
    <t xml:space="preserve"> OX</t>
  </si>
  <si>
    <t>W00119.17</t>
  </si>
  <si>
    <t xml:space="preserve">  403.5</t>
  </si>
  <si>
    <t>Penzance Heliport</t>
  </si>
  <si>
    <t xml:space="preserve"> PH</t>
  </si>
  <si>
    <t>N5007.40</t>
  </si>
  <si>
    <t>W00530.59</t>
  </si>
  <si>
    <t xml:space="preserve">  333.0</t>
  </si>
  <si>
    <t xml:space="preserve"> PTH</t>
  </si>
  <si>
    <t>N5626.11</t>
  </si>
  <si>
    <t>W00322.29</t>
  </si>
  <si>
    <t xml:space="preserve">  388.0</t>
  </si>
  <si>
    <t>Plymouth</t>
  </si>
  <si>
    <t xml:space="preserve"> PY</t>
  </si>
  <si>
    <t>Newtown</t>
  </si>
  <si>
    <t>N5230.9</t>
  </si>
  <si>
    <t>W00319.5</t>
  </si>
  <si>
    <t>N5025.22</t>
  </si>
  <si>
    <t>W00406.40</t>
  </si>
  <si>
    <t xml:space="preserve">  396.5</t>
  </si>
  <si>
    <t xml:space="preserve"> PS</t>
  </si>
  <si>
    <t>N5324.58</t>
  </si>
  <si>
    <t>W00417.17</t>
  </si>
  <si>
    <t xml:space="preserve">  304.0</t>
  </si>
  <si>
    <t xml:space="preserve"> PB</t>
  </si>
  <si>
    <t>N5030.49</t>
  </si>
  <si>
    <t>W00227.19</t>
  </si>
  <si>
    <t xml:space="preserve">  313.0</t>
  </si>
  <si>
    <t>Prestwick (Lom)</t>
  </si>
  <si>
    <t xml:space="preserve"> PE</t>
  </si>
  <si>
    <t>N5528.12</t>
  </si>
  <si>
    <t>W00428.29</t>
  </si>
  <si>
    <t xml:space="preserve"> PW</t>
  </si>
  <si>
    <t>N5532.41</t>
  </si>
  <si>
    <t>W00440.53</t>
  </si>
  <si>
    <t>Radnor</t>
  </si>
  <si>
    <t xml:space="preserve"> RNR</t>
  </si>
  <si>
    <t>N5214.21</t>
  </si>
  <si>
    <t>W00315.00</t>
  </si>
  <si>
    <t xml:space="preserve"> RDL</t>
  </si>
  <si>
    <t>N5112.56</t>
  </si>
  <si>
    <t>W00008.14</t>
  </si>
  <si>
    <t xml:space="preserve">  343.0</t>
  </si>
  <si>
    <t>Rigton</t>
  </si>
  <si>
    <t xml:space="preserve"> RIG</t>
  </si>
  <si>
    <t>N5618.00</t>
  </si>
  <si>
    <t>W00159.53</t>
  </si>
  <si>
    <t xml:space="preserve"> RCH</t>
  </si>
  <si>
    <t>E00030.18</t>
  </si>
  <si>
    <t xml:space="preserve">  369.0</t>
  </si>
  <si>
    <t>Ronaldsway</t>
  </si>
  <si>
    <t xml:space="preserve"> RWY</t>
  </si>
  <si>
    <t>N5405.09</t>
  </si>
  <si>
    <t>W00436.26</t>
  </si>
  <si>
    <t xml:space="preserve"> RR</t>
  </si>
  <si>
    <t>N4958.41</t>
  </si>
  <si>
    <t>W00619.19</t>
  </si>
  <si>
    <t xml:space="preserve">  298.5</t>
  </si>
  <si>
    <t xml:space="preserve"> SM</t>
  </si>
  <si>
    <t>N5026.53</t>
  </si>
  <si>
    <t>W00459.40</t>
  </si>
  <si>
    <t xml:space="preserve">  356.5</t>
  </si>
  <si>
    <t>Scatsa</t>
  </si>
  <si>
    <t xml:space="preserve"> SS</t>
  </si>
  <si>
    <t>N6027.41</t>
  </si>
  <si>
    <t>W00112.47</t>
  </si>
  <si>
    <t xml:space="preserve">  315.5</t>
  </si>
  <si>
    <t xml:space="preserve"> STM</t>
  </si>
  <si>
    <t>N4954.48</t>
  </si>
  <si>
    <t>W00617.24</t>
  </si>
  <si>
    <t xml:space="preserve">  321.0</t>
  </si>
  <si>
    <t>Scotstownhead</t>
  </si>
  <si>
    <t xml:space="preserve"> SHD</t>
  </si>
  <si>
    <t>N5733.35</t>
  </si>
  <si>
    <t>W00148.53</t>
  </si>
  <si>
    <t>Sheffield</t>
  </si>
  <si>
    <t>SMF</t>
  </si>
  <si>
    <t>N5323.57</t>
  </si>
  <si>
    <t>W00122.98</t>
  </si>
  <si>
    <t>Sherburn-In-Elmet</t>
  </si>
  <si>
    <t xml:space="preserve"> SBL</t>
  </si>
  <si>
    <t>N5347.20</t>
  </si>
  <si>
    <t>W00112.24</t>
  </si>
  <si>
    <t xml:space="preserve"> SDM</t>
  </si>
  <si>
    <t>N5237.23</t>
  </si>
  <si>
    <t>E00055.36</t>
  </si>
  <si>
    <t xml:space="preserve"> SH</t>
  </si>
  <si>
    <t>N5214.40</t>
  </si>
  <si>
    <t>W00252.28</t>
  </si>
  <si>
    <t xml:space="preserve"> SHM</t>
  </si>
  <si>
    <t>N5049.53</t>
  </si>
  <si>
    <t>W00017.45</t>
  </si>
  <si>
    <t xml:space="preserve"> SLP</t>
  </si>
  <si>
    <t>N5252.00</t>
  </si>
  <si>
    <t>W00246.19</t>
  </si>
  <si>
    <t xml:space="preserve">  382.0</t>
  </si>
  <si>
    <t xml:space="preserve"> SJ</t>
  </si>
  <si>
    <t>Ludlow</t>
  </si>
  <si>
    <t>N5220.00</t>
  </si>
  <si>
    <t>W00242.00</t>
  </si>
  <si>
    <t>Ledbury</t>
  </si>
  <si>
    <t>N5202.00</t>
  </si>
  <si>
    <t>W00225.50</t>
  </si>
  <si>
    <t>N5458.13</t>
  </si>
  <si>
    <t>W00121.48</t>
  </si>
  <si>
    <t xml:space="preserve">  292.0</t>
  </si>
  <si>
    <t xml:space="preserve"> SB</t>
  </si>
  <si>
    <t>N5151.09</t>
  </si>
  <si>
    <t>W00524.39</t>
  </si>
  <si>
    <t xml:space="preserve"> EAS</t>
  </si>
  <si>
    <t>Trowbridge</t>
  </si>
  <si>
    <t>W00212.55</t>
  </si>
  <si>
    <t>N5100.50</t>
  </si>
  <si>
    <t>W00211.55</t>
  </si>
  <si>
    <t>N5119.00</t>
  </si>
  <si>
    <t>W00121.16</t>
  </si>
  <si>
    <t xml:space="preserve"> SND</t>
  </si>
  <si>
    <t>N5134.43</t>
  </si>
  <si>
    <t>E00041.54</t>
  </si>
  <si>
    <t xml:space="preserve">  362.5</t>
  </si>
  <si>
    <t>N5134.33</t>
  </si>
  <si>
    <t>E00042.07</t>
  </si>
  <si>
    <t xml:space="preserve"> CP</t>
  </si>
  <si>
    <t>N5034.31</t>
  </si>
  <si>
    <t>W00117.48</t>
  </si>
  <si>
    <t xml:space="preserve"> SAY</t>
  </si>
  <si>
    <t>N5812.51</t>
  </si>
  <si>
    <t>A.S.I Airfield</t>
  </si>
  <si>
    <t>Z1AS</t>
  </si>
  <si>
    <t>N5229.00</t>
  </si>
  <si>
    <t>E00006.00</t>
  </si>
  <si>
    <t>W00117.00</t>
  </si>
  <si>
    <t>Z1AE</t>
  </si>
  <si>
    <t>E00013.00</t>
  </si>
  <si>
    <t>N5230.00</t>
  </si>
  <si>
    <t>W00038.00</t>
  </si>
  <si>
    <t>Baxterley</t>
  </si>
  <si>
    <t>Z1BA</t>
  </si>
  <si>
    <t>N5223.00</t>
  </si>
  <si>
    <t>N5309.00</t>
  </si>
  <si>
    <t>W00044.00</t>
  </si>
  <si>
    <t>W00305.61</t>
  </si>
  <si>
    <t>W00505.91</t>
  </si>
  <si>
    <t>N5230.48</t>
  </si>
  <si>
    <t>W00116.82</t>
  </si>
  <si>
    <t>N5120.46</t>
  </si>
  <si>
    <t>W00231.28</t>
  </si>
  <si>
    <t>N5208.00</t>
  </si>
  <si>
    <t>W00422.00</t>
  </si>
  <si>
    <t>N5053.00</t>
  </si>
  <si>
    <t>N5209.00</t>
  </si>
  <si>
    <t>W00137.00</t>
  </si>
  <si>
    <t>N5147.00</t>
  </si>
  <si>
    <t>E00026.00</t>
  </si>
  <si>
    <t>N5441.30</t>
  </si>
  <si>
    <t>W00127.85</t>
  </si>
  <si>
    <t>N5011.00</t>
  </si>
  <si>
    <t>W00514.00</t>
  </si>
  <si>
    <t>N5127.61</t>
  </si>
  <si>
    <t>W00218.01</t>
  </si>
  <si>
    <t>N5131.00</t>
  </si>
  <si>
    <t>E00014.00</t>
  </si>
  <si>
    <t>N5056.71</t>
  </si>
  <si>
    <t>W00423.15</t>
  </si>
  <si>
    <t>W00133.00</t>
  </si>
  <si>
    <t>N5317.00</t>
  </si>
  <si>
    <t>W00319.00</t>
  </si>
  <si>
    <t>N5251.00</t>
  </si>
  <si>
    <t>E00119.16</t>
  </si>
  <si>
    <t>N5116.00</t>
  </si>
  <si>
    <t>W00057.00</t>
  </si>
  <si>
    <t>N5101.80</t>
  </si>
  <si>
    <t>W00019.82</t>
  </si>
  <si>
    <t>W00029.00</t>
  </si>
  <si>
    <t>W00259.00</t>
  </si>
  <si>
    <t>N5136.00</t>
  </si>
  <si>
    <t>E00027.00</t>
  </si>
  <si>
    <t>N5225.34</t>
  </si>
  <si>
    <t>E00023.36</t>
  </si>
  <si>
    <t>N5241.00</t>
  </si>
  <si>
    <t>E00131.00</t>
  </si>
  <si>
    <t>N5007.00</t>
  </si>
  <si>
    <t>W00538.00</t>
  </si>
  <si>
    <t>N5109.00</t>
  </si>
  <si>
    <t>E00104.00</t>
  </si>
  <si>
    <t>Manor Farm Essex</t>
  </si>
  <si>
    <t>Z1MF</t>
  </si>
  <si>
    <t>E00057.00</t>
  </si>
  <si>
    <t>Manor Farm; Compton Chamberlayne</t>
  </si>
  <si>
    <t>N5103.00</t>
  </si>
  <si>
    <t>W00157.00</t>
  </si>
  <si>
    <t>N5120.31</t>
  </si>
  <si>
    <t>E00109.34</t>
  </si>
  <si>
    <t>Pear Tree Farm Alderley Edge</t>
  </si>
  <si>
    <t>Z1PF</t>
  </si>
  <si>
    <t>N5316.00</t>
  </si>
  <si>
    <t>Pear Tree Farm Bicester</t>
  </si>
  <si>
    <t>N5106.00</t>
  </si>
  <si>
    <t>N5313.13</t>
  </si>
  <si>
    <t>W00300.69</t>
  </si>
  <si>
    <t>N5153.00</t>
  </si>
  <si>
    <t>E00030.00</t>
  </si>
  <si>
    <t>N5215.00</t>
  </si>
  <si>
    <t>N5126.76</t>
  </si>
  <si>
    <t>E00038.10</t>
  </si>
  <si>
    <t>N5158.00</t>
  </si>
  <si>
    <t>N5321.00</t>
  </si>
  <si>
    <t>N5152.00</t>
  </si>
  <si>
    <t>E00109.00</t>
  </si>
  <si>
    <t>N5124.00</t>
  </si>
  <si>
    <t>W00212.00</t>
  </si>
  <si>
    <t>N5133.00</t>
  </si>
  <si>
    <t>N5303.97</t>
  </si>
  <si>
    <t>W00008.87</t>
  </si>
  <si>
    <t>Campbeltown</t>
  </si>
  <si>
    <t>Glen Brittle</t>
  </si>
  <si>
    <t>Sound of Mull</t>
  </si>
  <si>
    <t>Stranraer</t>
  </si>
  <si>
    <t>Inverary</t>
  </si>
  <si>
    <t>N54 54.42</t>
  </si>
  <si>
    <t>W005 0.84</t>
  </si>
  <si>
    <t xml:space="preserve">N56 31.13 </t>
  </si>
  <si>
    <t>W005 55.84</t>
  </si>
  <si>
    <t xml:space="preserve">N57 11.77 </t>
  </si>
  <si>
    <t>W006 17.03</t>
  </si>
  <si>
    <t>Wigan</t>
  </si>
  <si>
    <t>N5327.68</t>
  </si>
  <si>
    <t>W00302.08</t>
  </si>
  <si>
    <t>N5443.32</t>
  </si>
  <si>
    <t>W00320.43</t>
  </si>
  <si>
    <t xml:space="preserve">  669.5</t>
  </si>
  <si>
    <t xml:space="preserve"> SBH</t>
  </si>
  <si>
    <t>N5952.58</t>
  </si>
  <si>
    <t>W00117.34</t>
  </si>
  <si>
    <t xml:space="preserve">  351.0</t>
  </si>
  <si>
    <t>N5951.18</t>
  </si>
  <si>
    <t>W00116.40</t>
  </si>
  <si>
    <t xml:space="preserve"> SWN</t>
  </si>
  <si>
    <t>N5136.06</t>
  </si>
  <si>
    <t>W00403.52</t>
  </si>
  <si>
    <t xml:space="preserve">  320.5</t>
  </si>
  <si>
    <t xml:space="preserve"> TLA</t>
  </si>
  <si>
    <t>N5530.11</t>
  </si>
  <si>
    <t>W00325.48</t>
  </si>
  <si>
    <t xml:space="preserve">  363.0</t>
  </si>
  <si>
    <t>Tees-Side</t>
  </si>
  <si>
    <t xml:space="preserve"> TD</t>
  </si>
  <si>
    <t>N5433.34</t>
  </si>
  <si>
    <t>W00120.01</t>
  </si>
  <si>
    <t xml:space="preserve">  347.5</t>
  </si>
  <si>
    <t xml:space="preserve"> TRN</t>
  </si>
  <si>
    <t>N5518.48</t>
  </si>
  <si>
    <t>W00446.59</t>
  </si>
  <si>
    <t xml:space="preserve">  355.0</t>
  </si>
  <si>
    <t xml:space="preserve"> UT</t>
  </si>
  <si>
    <t>N6044.17</t>
  </si>
  <si>
    <t>W00049.12</t>
  </si>
  <si>
    <t xml:space="preserve"> FN</t>
  </si>
  <si>
    <t>N5402.55</t>
  </si>
  <si>
    <t>W00310.33</t>
  </si>
  <si>
    <t xml:space="preserve">  306.0</t>
  </si>
  <si>
    <t xml:space="preserve"> WTN</t>
  </si>
  <si>
    <t>N5345.05</t>
  </si>
  <si>
    <t>W00251.02</t>
  </si>
  <si>
    <t xml:space="preserve"> WPL</t>
  </si>
  <si>
    <t>W00309.09</t>
  </si>
  <si>
    <t xml:space="preserve"> WFR</t>
  </si>
  <si>
    <t>N5451.33</t>
  </si>
  <si>
    <t>W00456.23</t>
  </si>
  <si>
    <t>Westcott</t>
  </si>
  <si>
    <t xml:space="preserve"> WCO</t>
  </si>
  <si>
    <t>N5151.08</t>
  </si>
  <si>
    <t>W00057.37</t>
  </si>
  <si>
    <t xml:space="preserve">  335.0</t>
  </si>
  <si>
    <t>Whitegate</t>
  </si>
  <si>
    <t xml:space="preserve"> WHI</t>
  </si>
  <si>
    <t xml:space="preserve">  368.5</t>
  </si>
  <si>
    <t xml:space="preserve"> WIK</t>
  </si>
  <si>
    <t>N5826.48</t>
  </si>
  <si>
    <t>W00303.42</t>
  </si>
  <si>
    <t xml:space="preserve">  344.0</t>
  </si>
  <si>
    <t xml:space="preserve"> WFD</t>
  </si>
  <si>
    <t>N5320.13</t>
  </si>
  <si>
    <t>W00209.24</t>
  </si>
  <si>
    <t>Woodley</t>
  </si>
  <si>
    <t xml:space="preserve"> WOD</t>
  </si>
  <si>
    <t>N5127.09</t>
  </si>
  <si>
    <t>W00052.40</t>
  </si>
  <si>
    <t xml:space="preserve"> YVL</t>
  </si>
  <si>
    <t>N5056.27</t>
  </si>
  <si>
    <t>W00239.46</t>
  </si>
  <si>
    <t>VRP</t>
  </si>
  <si>
    <t>W00112.58</t>
  </si>
  <si>
    <t>VRPs</t>
  </si>
  <si>
    <t>Chester</t>
  </si>
  <si>
    <t>N5311.70</t>
  </si>
  <si>
    <t>W00250.68</t>
  </si>
  <si>
    <t>Epping</t>
  </si>
  <si>
    <t>N5142.00</t>
  </si>
  <si>
    <t>E00006.67</t>
  </si>
  <si>
    <t>Kirkby</t>
  </si>
  <si>
    <t>N5328.80</t>
  </si>
  <si>
    <t>W00252.90</t>
  </si>
  <si>
    <t>N5051.87</t>
  </si>
  <si>
    <t>W00001.45</t>
  </si>
  <si>
    <t>Northleach Roundabout</t>
  </si>
  <si>
    <t>N5150.25</t>
  </si>
  <si>
    <t>W00150.15</t>
  </si>
  <si>
    <t>W00042.10</t>
  </si>
  <si>
    <t>Seaforth</t>
  </si>
  <si>
    <t>Tyne Bridges</t>
  </si>
  <si>
    <t>N5458.05</t>
  </si>
  <si>
    <t>W00136.42</t>
  </si>
  <si>
    <t>Nottingham East Midlands</t>
  </si>
  <si>
    <t>Instrument Approach Procedures</t>
  </si>
  <si>
    <t>Computation Form</t>
  </si>
  <si>
    <t>Ware</t>
  </si>
  <si>
    <t>N5148.70</t>
  </si>
  <si>
    <t>W00001.60</t>
  </si>
  <si>
    <t>Fleetwood</t>
  </si>
  <si>
    <t>N5355.13</t>
  </si>
  <si>
    <t>W00302.72</t>
  </si>
  <si>
    <t>Banchory</t>
  </si>
  <si>
    <t>N5703.00</t>
  </si>
  <si>
    <t>W00230.10</t>
  </si>
  <si>
    <t>N5720.57</t>
  </si>
  <si>
    <t>W00236.85</t>
  </si>
  <si>
    <t>Meldrum TV Mast</t>
  </si>
  <si>
    <t>N5723.15</t>
  </si>
  <si>
    <t>W00224.05</t>
  </si>
  <si>
    <t>Peterhead</t>
  </si>
  <si>
    <t>N5730.42</t>
  </si>
  <si>
    <t>W00146.60</t>
  </si>
  <si>
    <t>Turriff</t>
  </si>
  <si>
    <t>N5732.32</t>
  </si>
  <si>
    <t>W00227.60</t>
  </si>
  <si>
    <t>Ballymena</t>
  </si>
  <si>
    <t>N5451.80</t>
  </si>
  <si>
    <t>W00616.40</t>
  </si>
  <si>
    <t>Belfast/Aldergrove</t>
  </si>
  <si>
    <t>Cluntoe (Disused A/D)</t>
  </si>
  <si>
    <t>N5437.23</t>
  </si>
  <si>
    <t>W00632.03</t>
  </si>
  <si>
    <t>Divis</t>
  </si>
  <si>
    <t>N5436.45</t>
  </si>
  <si>
    <t>W00600.57</t>
  </si>
  <si>
    <t>Glengormley M2/J4</t>
  </si>
  <si>
    <t>N5440.83</t>
  </si>
  <si>
    <t>W00558.90</t>
  </si>
  <si>
    <t>Larne</t>
  </si>
  <si>
    <t>N5451.20</t>
  </si>
  <si>
    <t>W00549.52</t>
  </si>
  <si>
    <t>Portadown</t>
  </si>
  <si>
    <t>N5425.50</t>
  </si>
  <si>
    <t>Point of Ayr</t>
  </si>
  <si>
    <t>Llandudno</t>
  </si>
  <si>
    <t>N5322.2</t>
  </si>
  <si>
    <t>W00348.80</t>
  </si>
  <si>
    <t>W00318.8</t>
  </si>
  <si>
    <t>W00626.85</t>
  </si>
  <si>
    <t>Toome (Disused A/D)</t>
  </si>
  <si>
    <t>N5445.47</t>
  </si>
  <si>
    <t>W00629.67</t>
  </si>
  <si>
    <t>Comber</t>
  </si>
  <si>
    <t>N5433.05</t>
  </si>
  <si>
    <t>W00544.75</t>
  </si>
  <si>
    <t>Belfast/City</t>
  </si>
  <si>
    <t>Groomsport</t>
  </si>
  <si>
    <t>N5440.50</t>
  </si>
  <si>
    <t>W00537.08</t>
  </si>
  <si>
    <t>Saintfield</t>
  </si>
  <si>
    <t>N5427.62</t>
  </si>
  <si>
    <t>W00549.97</t>
  </si>
  <si>
    <t>Whitehead</t>
  </si>
  <si>
    <t>N5445.17</t>
  </si>
  <si>
    <t>W00542.57</t>
  </si>
  <si>
    <t>Lochmaddy Pier</t>
  </si>
  <si>
    <t>N5735.77</t>
  </si>
  <si>
    <t>W00709.40</t>
  </si>
  <si>
    <t>Monach Islands Lighthouse</t>
  </si>
  <si>
    <t>N5731.57</t>
  </si>
  <si>
    <t>W00741.67</t>
  </si>
  <si>
    <t>Fleetwood (Golf Course)</t>
  </si>
  <si>
    <t>Kirkham</t>
  </si>
  <si>
    <t>N5346.95</t>
  </si>
  <si>
    <t>Marshside</t>
  </si>
  <si>
    <t>N5341.78</t>
  </si>
  <si>
    <t>W00258.23</t>
  </si>
  <si>
    <t>Poulton (Railway Station)</t>
  </si>
  <si>
    <t>N5350.90</t>
  </si>
  <si>
    <t>W00259.42</t>
  </si>
  <si>
    <t>Sandbanks</t>
  </si>
  <si>
    <t>N5041.00</t>
  </si>
  <si>
    <t>W00156.83</t>
  </si>
  <si>
    <t>Stoney Cross (Disused A/D)</t>
  </si>
  <si>
    <t>N5054.70</t>
  </si>
  <si>
    <t>W00139.42</t>
  </si>
  <si>
    <t>N5051.00</t>
  </si>
  <si>
    <t>W00204.70</t>
  </si>
  <si>
    <t>Barrow Tanks Reservoirs</t>
  </si>
  <si>
    <t>N5124.38</t>
  </si>
  <si>
    <t>W00239.77</t>
  </si>
  <si>
    <t>Bath</t>
  </si>
  <si>
    <t>N5122.70</t>
  </si>
  <si>
    <t>W00221.42</t>
  </si>
  <si>
    <t>Cheddar Reservoir</t>
  </si>
  <si>
    <t>N5116.78</t>
  </si>
  <si>
    <t>W00248.08</t>
  </si>
  <si>
    <t>Chew Valley</t>
  </si>
  <si>
    <t>N5119.50</t>
  </si>
  <si>
    <t>W00235.70</t>
  </si>
  <si>
    <t>Clevedon</t>
  </si>
  <si>
    <t>N5126.35</t>
  </si>
  <si>
    <t>W00251.08</t>
  </si>
  <si>
    <t>East Nailsea</t>
  </si>
  <si>
    <t>N5125.80</t>
  </si>
  <si>
    <t>W00244.10</t>
  </si>
  <si>
    <t>Hicks Gate Roundabout</t>
  </si>
  <si>
    <t>N5125.52</t>
  </si>
  <si>
    <t>W00231.00</t>
  </si>
  <si>
    <t>Portishead</t>
  </si>
  <si>
    <t>N5129.52</t>
  </si>
  <si>
    <t>Radstock</t>
  </si>
  <si>
    <t>N5117.53</t>
  </si>
  <si>
    <t>W00226.92</t>
  </si>
  <si>
    <t>Weston-Super-Mare</t>
  </si>
  <si>
    <t>N5120.70</t>
  </si>
  <si>
    <t>W00258.33</t>
  </si>
  <si>
    <t>M5 Bridge Over R.Avon</t>
  </si>
  <si>
    <t>N5129.33</t>
  </si>
  <si>
    <t>W00241.58</t>
  </si>
  <si>
    <t>Bristol Filton</t>
  </si>
  <si>
    <t>Old Severn Bridge</t>
  </si>
  <si>
    <t>N5136.67</t>
  </si>
  <si>
    <t>W00238.62</t>
  </si>
  <si>
    <t>Thornbury</t>
  </si>
  <si>
    <t>W00231.10</t>
  </si>
  <si>
    <t>Bampton</t>
  </si>
  <si>
    <t>N5143.50</t>
  </si>
  <si>
    <t>W00132.80</t>
  </si>
  <si>
    <t>Burford</t>
  </si>
  <si>
    <t>N5148.40</t>
  </si>
  <si>
    <t>W00138.20</t>
  </si>
  <si>
    <t>Charlbury</t>
  </si>
  <si>
    <t>N5152.30</t>
  </si>
  <si>
    <t>W00128.90</t>
  </si>
  <si>
    <t>Faringdon</t>
  </si>
  <si>
    <t>N5139.30</t>
  </si>
  <si>
    <t>W00135.20.</t>
  </si>
  <si>
    <t>Farmoor Reservoir</t>
  </si>
  <si>
    <t>N5145.20</t>
  </si>
  <si>
    <t>Lechlade</t>
  </si>
  <si>
    <t>N5141.60</t>
  </si>
  <si>
    <t>W00141.40</t>
  </si>
  <si>
    <t>Cardiff Docks</t>
  </si>
  <si>
    <t>N5127.40</t>
  </si>
  <si>
    <t>W00309.10</t>
  </si>
  <si>
    <t>Flat Holm Lighthouse</t>
  </si>
  <si>
    <t>N5122.55</t>
  </si>
  <si>
    <t>W00307.13</t>
  </si>
  <si>
    <t>Lavernock Point</t>
  </si>
  <si>
    <t>W00310.23</t>
  </si>
  <si>
    <t>M4 J36 (Services)</t>
  </si>
  <si>
    <t>N5131.93</t>
  </si>
  <si>
    <t>W00334.40</t>
  </si>
  <si>
    <t>N5112.35</t>
  </si>
  <si>
    <t>Nash Point Lighthouse</t>
  </si>
  <si>
    <t>N5124.08</t>
  </si>
  <si>
    <t>W00333.33</t>
  </si>
  <si>
    <t>Nash South</t>
  </si>
  <si>
    <t>N5122.88</t>
  </si>
  <si>
    <t>W00333.45</t>
  </si>
  <si>
    <t>Wenvoe T.V. Mast</t>
  </si>
  <si>
    <t>N5127.60</t>
  </si>
  <si>
    <t>W00316.95</t>
  </si>
  <si>
    <t>Gretna</t>
  </si>
  <si>
    <t>N5459.73</t>
  </si>
  <si>
    <t>W00304.05</t>
  </si>
  <si>
    <t>Haltwhistle</t>
  </si>
  <si>
    <t>W00227.73</t>
  </si>
  <si>
    <t>Penrith</t>
  </si>
  <si>
    <t>N5439.87</t>
  </si>
  <si>
    <t>W00245.02</t>
  </si>
  <si>
    <t>Wigton</t>
  </si>
  <si>
    <t>N5449.48</t>
  </si>
  <si>
    <t>Craven Arms</t>
  </si>
  <si>
    <t>Church Stretton</t>
  </si>
  <si>
    <t>Whitchurch</t>
  </si>
  <si>
    <t>Calverley Disused A/D</t>
  </si>
  <si>
    <t>N5232.18</t>
  </si>
  <si>
    <t>W00247.59</t>
  </si>
  <si>
    <t>N5226.41</t>
  </si>
  <si>
    <t>W00250.07</t>
  </si>
  <si>
    <t>N5306.47</t>
  </si>
  <si>
    <t>W00236.23</t>
  </si>
  <si>
    <t>N5257.98</t>
  </si>
  <si>
    <t>W00240.87</t>
  </si>
  <si>
    <t>W00309.67</t>
  </si>
  <si>
    <t>Alderney Ndb</t>
  </si>
  <si>
    <t>N4942.53</t>
  </si>
  <si>
    <t>W00211.98</t>
  </si>
  <si>
    <t>Channel Islands</t>
  </si>
  <si>
    <t>Cap De Flamaville</t>
  </si>
  <si>
    <t>N4931.00</t>
  </si>
  <si>
    <t>W00153.00</t>
  </si>
  <si>
    <t>Cap De Flamville</t>
  </si>
  <si>
    <t>Cap De La Hague</t>
  </si>
  <si>
    <t>N4943.00</t>
  </si>
  <si>
    <t>W00156.00</t>
  </si>
  <si>
    <t>Carteret Lighthouse</t>
  </si>
  <si>
    <t>N4922.00</t>
  </si>
  <si>
    <t>W00148.00</t>
  </si>
  <si>
    <t>Casquets Lighthouse</t>
  </si>
  <si>
    <t>W00222.00</t>
  </si>
  <si>
    <t>Corbiere Lighthouse</t>
  </si>
  <si>
    <t>N4911.00</t>
  </si>
  <si>
    <t>W00215.00</t>
  </si>
  <si>
    <t>East Of Iles Chausey</t>
  </si>
  <si>
    <t>N4853.00</t>
  </si>
  <si>
    <t>W00139.00</t>
  </si>
  <si>
    <t xml:space="preserve">Granville </t>
  </si>
  <si>
    <t>N4850.00</t>
  </si>
  <si>
    <t>Ile De Brehat</t>
  </si>
  <si>
    <t>N4851.00</t>
  </si>
  <si>
    <t>Saltash Junc A388/A38</t>
  </si>
  <si>
    <t>Minquiers</t>
  </si>
  <si>
    <t>N4857.00</t>
  </si>
  <si>
    <t>W00208.00</t>
  </si>
  <si>
    <t>North East Point</t>
  </si>
  <si>
    <t>N4930.42</t>
  </si>
  <si>
    <t>W00230.52</t>
  </si>
  <si>
    <t>South East Corner</t>
  </si>
  <si>
    <t>N4910.00</t>
  </si>
  <si>
    <t>W00202.00</t>
  </si>
  <si>
    <t>St Germain</t>
  </si>
  <si>
    <t>N4914.00</t>
  </si>
  <si>
    <t>W00138.00</t>
  </si>
  <si>
    <t>West Of Minquiers</t>
  </si>
  <si>
    <t>W00218.00</t>
  </si>
  <si>
    <t>Bitteswell (Disused A/D)</t>
  </si>
  <si>
    <t>N5227.47</t>
  </si>
  <si>
    <t>W00114.78</t>
  </si>
  <si>
    <t>Cement Works</t>
  </si>
  <si>
    <t>N5216.35</t>
  </si>
  <si>
    <t>W00123.07</t>
  </si>
  <si>
    <t>Draycott Water</t>
  </si>
  <si>
    <t>N5219.57</t>
  </si>
  <si>
    <t>W00119.58</t>
  </si>
  <si>
    <t>Nuneaton (Disused A/D)</t>
  </si>
  <si>
    <t>N5233.90</t>
  </si>
  <si>
    <t>W00126.88</t>
  </si>
  <si>
    <t>Olney Town</t>
  </si>
  <si>
    <t>N5209.20</t>
  </si>
  <si>
    <t>Stewartby Brickworks</t>
  </si>
  <si>
    <t>W00031.05</t>
  </si>
  <si>
    <t>Woburn Town</t>
  </si>
  <si>
    <t>N5159.40</t>
  </si>
  <si>
    <t>W00037.15</t>
  </si>
  <si>
    <t>Maple Cross</t>
  </si>
  <si>
    <t>N5137.77</t>
  </si>
  <si>
    <t>St Giles</t>
  </si>
  <si>
    <t>N5138.03</t>
  </si>
  <si>
    <t>W00034.02</t>
  </si>
  <si>
    <t>Broughty Castle</t>
  </si>
  <si>
    <t>N5627.75</t>
  </si>
  <si>
    <t>W00252.18</t>
  </si>
  <si>
    <t>Hartlepool</t>
  </si>
  <si>
    <t>N5441.00</t>
  </si>
  <si>
    <t>W00112.83</t>
  </si>
  <si>
    <t>Durham Tees Valley</t>
  </si>
  <si>
    <t>Motorway Junction A1(M)/A66(M)</t>
  </si>
  <si>
    <t>N5430.00</t>
  </si>
  <si>
    <t>W00137.60</t>
  </si>
  <si>
    <t>Redcar Racecourse</t>
  </si>
  <si>
    <t>N5436.43</t>
  </si>
  <si>
    <t>W00103.85</t>
  </si>
  <si>
    <t>Sedgefield Racecourse</t>
  </si>
  <si>
    <t>N5438.75</t>
  </si>
  <si>
    <t>W00128.10</t>
  </si>
  <si>
    <t>Stokesley</t>
  </si>
  <si>
    <t>N5428.18</t>
  </si>
  <si>
    <t>W00111.68</t>
  </si>
  <si>
    <t>Arthurs Seat</t>
  </si>
  <si>
    <t>N5556.63</t>
  </si>
  <si>
    <t>Bathgate</t>
  </si>
  <si>
    <t>N5554.17</t>
  </si>
  <si>
    <t>W00338.42</t>
  </si>
  <si>
    <t>Cobbinshaw Reservoir</t>
  </si>
  <si>
    <t>N5548.47</t>
  </si>
  <si>
    <t>W00334.00</t>
  </si>
  <si>
    <t>Dalkeith</t>
  </si>
  <si>
    <t>N5553.60</t>
  </si>
  <si>
    <t>W00304.10</t>
  </si>
  <si>
    <t>Hillend Ski Slope</t>
  </si>
  <si>
    <t>N5553.30</t>
  </si>
  <si>
    <t>W00312.50</t>
  </si>
  <si>
    <t>Kelty</t>
  </si>
  <si>
    <t>N5608.08</t>
  </si>
  <si>
    <t>W00323.25</t>
  </si>
  <si>
    <t>Kirkcaldy Harbour</t>
  </si>
  <si>
    <t>N5606.83</t>
  </si>
  <si>
    <t>W00309.00</t>
  </si>
  <si>
    <t>Kirknewton</t>
  </si>
  <si>
    <t>N5553.25</t>
  </si>
  <si>
    <t>W00325.08</t>
  </si>
  <si>
    <t>Musselburgh</t>
  </si>
  <si>
    <t>N5556.83</t>
  </si>
  <si>
    <t>W00302.42</t>
  </si>
  <si>
    <t>Penicuik</t>
  </si>
  <si>
    <t>N5549.92</t>
  </si>
  <si>
    <t>W00313.42</t>
  </si>
  <si>
    <t>Philipstoun M9 J2</t>
  </si>
  <si>
    <t>N5558.90</t>
  </si>
  <si>
    <t>W00330.72</t>
  </si>
  <si>
    <t>Polmont</t>
  </si>
  <si>
    <t>N5559.33</t>
  </si>
  <si>
    <t>W00341.00</t>
  </si>
  <si>
    <t>West Linton</t>
  </si>
  <si>
    <t>N5545.17</t>
  </si>
  <si>
    <t>W00321.45</t>
  </si>
  <si>
    <t>Canal Bend</t>
  </si>
  <si>
    <t>W00025.62.</t>
  </si>
  <si>
    <t>Golf Course</t>
  </si>
  <si>
    <t>N5140.00</t>
  </si>
  <si>
    <t>W00012.93</t>
  </si>
  <si>
    <t>Crediton</t>
  </si>
  <si>
    <t>N5047.43</t>
  </si>
  <si>
    <t>W00339.08</t>
  </si>
  <si>
    <t>Cullompton</t>
  </si>
  <si>
    <t>N5051.47</t>
  </si>
  <si>
    <t>W00323.63</t>
  </si>
  <si>
    <t>Exmouth</t>
  </si>
  <si>
    <t>N5037.48</t>
  </si>
  <si>
    <t>W00324.13</t>
  </si>
  <si>
    <t>Lynas</t>
  </si>
  <si>
    <t>GPS</t>
  </si>
  <si>
    <t>FIXES</t>
  </si>
  <si>
    <t>Liffy</t>
  </si>
  <si>
    <t>Kliney</t>
  </si>
  <si>
    <t>W00420.00</t>
  </si>
  <si>
    <t>N5329.0</t>
  </si>
  <si>
    <t>W00530.0</t>
  </si>
  <si>
    <t>Killiney</t>
  </si>
  <si>
    <t>KLY</t>
  </si>
  <si>
    <t>N5316.17</t>
  </si>
  <si>
    <t>W00606.39</t>
  </si>
  <si>
    <t>Weston</t>
  </si>
  <si>
    <t>EIWT</t>
  </si>
  <si>
    <t>N5321.15</t>
  </si>
  <si>
    <t>W00629.17</t>
  </si>
  <si>
    <t>Topsham</t>
  </si>
  <si>
    <t>N5041.38</t>
  </si>
  <si>
    <t>W00328.82</t>
  </si>
  <si>
    <t>Alton</t>
  </si>
  <si>
    <t>N5109.12</t>
  </si>
  <si>
    <t>W00057.97</t>
  </si>
  <si>
    <t>Bagshot</t>
  </si>
  <si>
    <t>N5120.95</t>
  </si>
  <si>
    <t>W00041.95</t>
  </si>
  <si>
    <t>Guildford</t>
  </si>
  <si>
    <t>N5114.37</t>
  </si>
  <si>
    <t>W00035.10</t>
  </si>
  <si>
    <t>Hook</t>
  </si>
  <si>
    <t>N5116.77</t>
  </si>
  <si>
    <t>W00057.72</t>
  </si>
  <si>
    <t>Nokia Factory</t>
  </si>
  <si>
    <t>N5117.55</t>
  </si>
  <si>
    <t>W00047.88</t>
  </si>
  <si>
    <t>Alexandria</t>
  </si>
  <si>
    <t>W00434.58</t>
  </si>
  <si>
    <t>Ardmore Point</t>
  </si>
  <si>
    <t>N5558.28</t>
  </si>
  <si>
    <t>W00441.95</t>
  </si>
  <si>
    <t>Baillieston</t>
  </si>
  <si>
    <t>N5551.17</t>
  </si>
  <si>
    <t>W00405.37</t>
  </si>
  <si>
    <t>Barrhead</t>
  </si>
  <si>
    <t>N5548.00</t>
  </si>
  <si>
    <t>W00423.50</t>
  </si>
  <si>
    <t>Bishopton</t>
  </si>
  <si>
    <t>N5554.13</t>
  </si>
  <si>
    <t>W00430.10</t>
  </si>
  <si>
    <t>Dumbarton</t>
  </si>
  <si>
    <t>N5556.67</t>
  </si>
  <si>
    <t>W00434.10</t>
  </si>
  <si>
    <t>East Kilbride</t>
  </si>
  <si>
    <t>N5545.83</t>
  </si>
  <si>
    <t>W00427.77</t>
  </si>
  <si>
    <t>Erskine Bridge</t>
  </si>
  <si>
    <t>N5555.22</t>
  </si>
  <si>
    <t>Greenock</t>
  </si>
  <si>
    <t>W00445.08</t>
  </si>
  <si>
    <t>Inverkip Power Station</t>
  </si>
  <si>
    <t>N5553.90</t>
  </si>
  <si>
    <t>W00453.20</t>
  </si>
  <si>
    <t>Kilmacolm</t>
  </si>
  <si>
    <t>N5553.67</t>
  </si>
  <si>
    <t>W00437.65</t>
  </si>
  <si>
    <t>Kilmarnock</t>
  </si>
  <si>
    <t>N5536.75</t>
  </si>
  <si>
    <t>Abergavenny</t>
  </si>
  <si>
    <t>N5149.16</t>
  </si>
  <si>
    <t>W00301.01</t>
  </si>
  <si>
    <t>W00429.90</t>
  </si>
  <si>
    <t>Kingston Bridge</t>
  </si>
  <si>
    <t>N5551.37</t>
  </si>
  <si>
    <t>W00416.18</t>
  </si>
  <si>
    <t>Brigg</t>
  </si>
  <si>
    <t>N5333.20</t>
  </si>
  <si>
    <t>W00029.20</t>
  </si>
  <si>
    <t>Caistor .</t>
  </si>
  <si>
    <t>N5329.77</t>
  </si>
  <si>
    <t>Elsham Wolds</t>
  </si>
  <si>
    <t>N5336.52</t>
  </si>
  <si>
    <t>W00025.68</t>
  </si>
  <si>
    <t>Immingham Docks</t>
  </si>
  <si>
    <t>N5337.90</t>
  </si>
  <si>
    <t>W00011.60</t>
  </si>
  <si>
    <t>Laceby Crossroads</t>
  </si>
  <si>
    <t>N5332.12</t>
  </si>
  <si>
    <t>W00010.82</t>
  </si>
  <si>
    <t>North Tower Humber Bridge</t>
  </si>
  <si>
    <t>N5342.85</t>
  </si>
  <si>
    <t>W00027.03</t>
  </si>
  <si>
    <t>Dingwall</t>
  </si>
  <si>
    <t>N5735.97</t>
  </si>
  <si>
    <t>W00425.88</t>
  </si>
  <si>
    <t>Dores</t>
  </si>
  <si>
    <t>N5722.92</t>
  </si>
  <si>
    <t>W00319.92</t>
  </si>
  <si>
    <t>Invergordon</t>
  </si>
  <si>
    <t>W00410.05</t>
  </si>
  <si>
    <t>Lochindorb</t>
  </si>
  <si>
    <t>N5724.17</t>
  </si>
  <si>
    <t>W00342.95</t>
  </si>
  <si>
    <t>Tomatin</t>
  </si>
  <si>
    <t>N5720.03</t>
  </si>
  <si>
    <t>W00359.50</t>
  </si>
  <si>
    <t>Mull Of Oa</t>
  </si>
  <si>
    <t>N5535.50</t>
  </si>
  <si>
    <t>W00620.30</t>
  </si>
  <si>
    <t>North Coast</t>
  </si>
  <si>
    <t>N5556.00</t>
  </si>
  <si>
    <t>W00609.90</t>
  </si>
  <si>
    <t>Port Ellen</t>
  </si>
  <si>
    <t>N5538.00</t>
  </si>
  <si>
    <t>W00611.40</t>
  </si>
  <si>
    <t>Rhinns Point</t>
  </si>
  <si>
    <t>N5540.40</t>
  </si>
  <si>
    <t>W00629.10</t>
  </si>
  <si>
    <t>Laxey</t>
  </si>
  <si>
    <t>N5413.75</t>
  </si>
  <si>
    <t>W00424.10</t>
  </si>
  <si>
    <t>Peel</t>
  </si>
  <si>
    <t>N5413.33</t>
  </si>
  <si>
    <t>W00441.50</t>
  </si>
  <si>
    <t>Foot</t>
  </si>
  <si>
    <t>N5901.72</t>
  </si>
  <si>
    <t>W00248.38</t>
  </si>
  <si>
    <t>Lamb Holm Island</t>
  </si>
  <si>
    <t>N5853.23</t>
  </si>
  <si>
    <t>Stromberry</t>
  </si>
  <si>
    <t>N5901.82</t>
  </si>
  <si>
    <t>W00256.02</t>
  </si>
  <si>
    <t>Dewsbury</t>
  </si>
  <si>
    <t>N5341.50</t>
  </si>
  <si>
    <t>W00138.10</t>
  </si>
  <si>
    <t>N5352.27</t>
  </si>
  <si>
    <t>W00132.60</t>
  </si>
  <si>
    <t>Harrogate (Hgt)</t>
  </si>
  <si>
    <t>N5359*50</t>
  </si>
  <si>
    <t>W00131.60</t>
  </si>
  <si>
    <t>N5352.00</t>
  </si>
  <si>
    <t>W00154.60</t>
  </si>
  <si>
    <t>Aintree Racecourse</t>
  </si>
  <si>
    <t>N5328.60</t>
  </si>
  <si>
    <t>W00256.58</t>
  </si>
  <si>
    <t>Neston</t>
  </si>
  <si>
    <t>N5317.50</t>
  </si>
  <si>
    <t>W00303.60</t>
  </si>
  <si>
    <t>N5310.57</t>
  </si>
  <si>
    <t>W00236.80</t>
  </si>
  <si>
    <t>Stretton Aerodrome</t>
  </si>
  <si>
    <t>N5320.77</t>
  </si>
  <si>
    <t>W00231.58</t>
  </si>
  <si>
    <t>Billingshurst</t>
  </si>
  <si>
    <t>N5100.90</t>
  </si>
  <si>
    <t>W00027.00</t>
  </si>
  <si>
    <t>Dorking</t>
  </si>
  <si>
    <t>N5113.62</t>
  </si>
  <si>
    <t>W00020.10</t>
  </si>
  <si>
    <t>Handcross</t>
  </si>
  <si>
    <t>N5103.17</t>
  </si>
  <si>
    <t>W00012.13</t>
  </si>
  <si>
    <t>Haywards Heath</t>
  </si>
  <si>
    <t>N5100.45</t>
  </si>
  <si>
    <t>W00005.77</t>
  </si>
  <si>
    <t>Tunbridge Wells</t>
  </si>
  <si>
    <t>N5108.00</t>
  </si>
  <si>
    <t>E00015.90</t>
  </si>
  <si>
    <t>Hemel</t>
  </si>
  <si>
    <t>N5145.37</t>
  </si>
  <si>
    <t>W00024.97</t>
  </si>
  <si>
    <t>Hyde</t>
  </si>
  <si>
    <t>N5150.65</t>
  </si>
  <si>
    <t>W00021.97</t>
  </si>
  <si>
    <t>Pirton</t>
  </si>
  <si>
    <t>N5158.30</t>
  </si>
  <si>
    <t>W00019.90</t>
  </si>
  <si>
    <t>Audley End Railway Station</t>
  </si>
  <si>
    <t>N5200.25</t>
  </si>
  <si>
    <t>E00012.42</t>
  </si>
  <si>
    <t>N5152.70</t>
  </si>
  <si>
    <t>E00033.23</t>
  </si>
  <si>
    <t>Chelmsford</t>
  </si>
  <si>
    <t>N5144.00</t>
  </si>
  <si>
    <t>E00028.40</t>
  </si>
  <si>
    <t>Diamond Hangar</t>
  </si>
  <si>
    <t>N5152.67</t>
  </si>
  <si>
    <t>E00014.15.</t>
  </si>
  <si>
    <t>Great Dunmow</t>
  </si>
  <si>
    <t>E00021.75</t>
  </si>
  <si>
    <t>Haverhill</t>
  </si>
  <si>
    <t>N5204.95</t>
  </si>
  <si>
    <t>E00026.07</t>
  </si>
  <si>
    <t>North End Of Hangar 4</t>
  </si>
  <si>
    <t>N5153.32</t>
  </si>
  <si>
    <t>E00013.53</t>
  </si>
  <si>
    <t>Nuthampstead A/D</t>
  </si>
  <si>
    <t>E00003.72</t>
  </si>
  <si>
    <t>Puckeridge A10/A120 Lnt</t>
  </si>
  <si>
    <t>E00000.27</t>
  </si>
  <si>
    <t>Buncrana</t>
  </si>
  <si>
    <t>N5508.00</t>
  </si>
  <si>
    <t>W00727.40</t>
  </si>
  <si>
    <t>Londonderry</t>
  </si>
  <si>
    <t>Coleraine</t>
  </si>
  <si>
    <t>N5507.90</t>
  </si>
  <si>
    <t>W00640.30</t>
  </si>
  <si>
    <t>Dungiven</t>
  </si>
  <si>
    <t>Database</t>
  </si>
  <si>
    <t>N5455.70</t>
  </si>
  <si>
    <t>W00655.50</t>
  </si>
  <si>
    <t>Moville</t>
  </si>
  <si>
    <t>N5511.40</t>
  </si>
  <si>
    <t>W00702.40</t>
  </si>
  <si>
    <t>New Buildings</t>
  </si>
  <si>
    <t>N5457.50</t>
  </si>
  <si>
    <t>W00721.50</t>
  </si>
  <si>
    <t>Avebury</t>
  </si>
  <si>
    <t>N5125.68</t>
  </si>
  <si>
    <t>W00151.28</t>
  </si>
  <si>
    <t>Blakehill Farm</t>
  </si>
  <si>
    <t>W00153.10</t>
  </si>
  <si>
    <t>Calne</t>
  </si>
  <si>
    <t>N5126.20</t>
  </si>
  <si>
    <t>W00200.30</t>
  </si>
  <si>
    <t>Chippenham</t>
  </si>
  <si>
    <t>W00207.40</t>
  </si>
  <si>
    <t>Clyffe Pypard</t>
  </si>
  <si>
    <t>N5129.40</t>
  </si>
  <si>
    <t>W00153.70</t>
  </si>
  <si>
    <t>Devizes</t>
  </si>
  <si>
    <t>N5120.80</t>
  </si>
  <si>
    <t>W00159.30</t>
  </si>
  <si>
    <t>M4 J15</t>
  </si>
  <si>
    <t>N5131.60</t>
  </si>
  <si>
    <t>W00143.48</t>
  </si>
  <si>
    <t>M4 J16</t>
  </si>
  <si>
    <t>N5132.70</t>
  </si>
  <si>
    <t>W00151.25</t>
  </si>
  <si>
    <t>M4 J17</t>
  </si>
  <si>
    <t>N5130.88</t>
  </si>
  <si>
    <t>W00207.30</t>
  </si>
  <si>
    <t>Malmesbury</t>
  </si>
  <si>
    <t>N5135.10</t>
  </si>
  <si>
    <t>W00206.20</t>
  </si>
  <si>
    <t>Marlborough</t>
  </si>
  <si>
    <t>N5125.20</t>
  </si>
  <si>
    <t>W00143.70</t>
  </si>
  <si>
    <t>Melksham</t>
  </si>
  <si>
    <t>N5122.50</t>
  </si>
  <si>
    <t>W00208.30</t>
  </si>
  <si>
    <t>South Marston</t>
  </si>
  <si>
    <t>N5135.40</t>
  </si>
  <si>
    <t>W00144.10</t>
  </si>
  <si>
    <t>N5130.55</t>
  </si>
  <si>
    <t>W00147.98</t>
  </si>
  <si>
    <t>Alderley Edge Hill</t>
  </si>
  <si>
    <t>N5317.72</t>
  </si>
  <si>
    <t>W00212.73</t>
  </si>
  <si>
    <t>Barton Aerodrome</t>
  </si>
  <si>
    <t>N5328.27</t>
  </si>
  <si>
    <t>W00223.42</t>
  </si>
  <si>
    <t>Buxton</t>
  </si>
  <si>
    <t>N5315.35</t>
  </si>
  <si>
    <t>W00154.77</t>
  </si>
  <si>
    <t>Congleton</t>
  </si>
  <si>
    <t>N5309.90</t>
  </si>
  <si>
    <t>W00210.85</t>
  </si>
  <si>
    <t>Hilltop</t>
  </si>
  <si>
    <t>N5320.50</t>
  </si>
  <si>
    <t>W00210.45</t>
  </si>
  <si>
    <t>Jodrell Bank</t>
  </si>
  <si>
    <t>N5314.18</t>
  </si>
  <si>
    <t>W00218.55</t>
  </si>
  <si>
    <t>Rostherne</t>
  </si>
  <si>
    <t>W00223.12</t>
  </si>
  <si>
    <t>Sale Water Park</t>
  </si>
  <si>
    <t>W00218.17</t>
  </si>
  <si>
    <t>Swinton Interchange</t>
  </si>
  <si>
    <t>N5331.40</t>
  </si>
  <si>
    <t>W00221.60</t>
  </si>
  <si>
    <t>Thelwell Viaduct</t>
  </si>
  <si>
    <t>N5323.43</t>
  </si>
  <si>
    <t>W00230.42</t>
  </si>
  <si>
    <t>Canterbury (A2 Harbledown Junc)</t>
  </si>
  <si>
    <t>N5116.92</t>
  </si>
  <si>
    <t>E00102.10</t>
  </si>
  <si>
    <t>Deal</t>
  </si>
  <si>
    <t>N5113.43</t>
  </si>
  <si>
    <t>E00124.30</t>
  </si>
  <si>
    <t>Whitstable .</t>
  </si>
  <si>
    <t>N5121.80</t>
  </si>
  <si>
    <t>E00101.60</t>
  </si>
  <si>
    <t>Blaydon</t>
  </si>
  <si>
    <t>N5458.10</t>
  </si>
  <si>
    <t>W00141.62</t>
  </si>
  <si>
    <t>Blyth Power Station</t>
  </si>
  <si>
    <t>N5508.50</t>
  </si>
  <si>
    <t>Barra Head Lighthouse</t>
  </si>
  <si>
    <t>Cromer Lighthouse</t>
  </si>
  <si>
    <t>Dungeness Lighthouse</t>
  </si>
  <si>
    <t>Eilean Glas Lighthouse</t>
  </si>
  <si>
    <t>Fife Ness Lighthouse</t>
  </si>
  <si>
    <t>Girdle Ness Lighthouse</t>
  </si>
  <si>
    <t>Islay Lighthouse</t>
  </si>
  <si>
    <t>Lizard Lighthouse</t>
  </si>
  <si>
    <t>Point Lynas Lighthouse</t>
  </si>
  <si>
    <t>Round Island Lighthouse</t>
  </si>
  <si>
    <t>Souter Lighthouse</t>
  </si>
  <si>
    <t>South Bishop Lighthouse</t>
  </si>
  <si>
    <t>Walney Island Lighthouse</t>
  </si>
  <si>
    <t>Kinnairds Head Lighthouse</t>
  </si>
  <si>
    <t>North Foreland Lighthouse</t>
  </si>
  <si>
    <t>Portland Bill Lighthouse</t>
  </si>
  <si>
    <t>St Catherine's Lighthouse</t>
  </si>
  <si>
    <t>Scilly Isles - St. Marys</t>
  </si>
  <si>
    <t>Sumburgh Head Lighthouse</t>
  </si>
  <si>
    <t>North Unst Lighthouse</t>
  </si>
  <si>
    <t>Flamborough Head Lighthouse</t>
  </si>
  <si>
    <t>W00131.50</t>
  </si>
  <si>
    <t>Bolam Lake</t>
  </si>
  <si>
    <t>N5507.88</t>
  </si>
  <si>
    <t>W00152.47</t>
  </si>
  <si>
    <t>Durham</t>
  </si>
  <si>
    <t>N5446.43</t>
  </si>
  <si>
    <t>W00134.60</t>
  </si>
  <si>
    <t>Hexham</t>
  </si>
  <si>
    <t>N5458.25</t>
  </si>
  <si>
    <t>W00206.17</t>
  </si>
  <si>
    <t>Morpeth Railway Station</t>
  </si>
  <si>
    <t>N5509.75</t>
  </si>
  <si>
    <t>W00140.97</t>
  </si>
  <si>
    <t>Ouston (Disused A/D)</t>
  </si>
  <si>
    <t>N5501.50</t>
  </si>
  <si>
    <t>W00152.52</t>
  </si>
  <si>
    <t>Stagshaw Masts</t>
  </si>
  <si>
    <t>N5502.00</t>
  </si>
  <si>
    <t>Bottesford</t>
  </si>
  <si>
    <t>N5257.88</t>
  </si>
  <si>
    <t>W00046.90</t>
  </si>
  <si>
    <t>Church Broughton</t>
  </si>
  <si>
    <t>N5253.17</t>
  </si>
  <si>
    <t>W00141.90</t>
  </si>
  <si>
    <t>Markfield (M1 Junction 22)</t>
  </si>
  <si>
    <t>N5241.73</t>
  </si>
  <si>
    <t>W00117.55</t>
  </si>
  <si>
    <t>Measham (M42 J11)</t>
  </si>
  <si>
    <t>N5241.33</t>
  </si>
  <si>
    <t>W00132.88</t>
  </si>
  <si>
    <t>Melton Mowbray</t>
  </si>
  <si>
    <t>N5244.37</t>
  </si>
  <si>
    <t>W00053.57</t>
  </si>
  <si>
    <t>Trowell (M1 Service)</t>
  </si>
  <si>
    <t>N5257.70</t>
  </si>
  <si>
    <t>W00116.05</t>
  </si>
  <si>
    <t>Alderbury</t>
  </si>
  <si>
    <t>N5102.90</t>
  </si>
  <si>
    <t>W00143.90</t>
  </si>
  <si>
    <t>Avon Estuary</t>
  </si>
  <si>
    <t>N5017.00</t>
  </si>
  <si>
    <t>Ivy Bridge</t>
  </si>
  <si>
    <t>N5023.08</t>
  </si>
  <si>
    <t>W00355.10</t>
  </si>
  <si>
    <t>N5025.13</t>
  </si>
  <si>
    <t>W00414.08</t>
  </si>
  <si>
    <t>Yelverton Roundabout</t>
  </si>
  <si>
    <t>N5029.52</t>
  </si>
  <si>
    <t>W00405.22</t>
  </si>
  <si>
    <t>Culzean Bay/Castle</t>
  </si>
  <si>
    <t>N5522.17</t>
  </si>
  <si>
    <t>W00446.08</t>
  </si>
  <si>
    <t>Cumnock</t>
  </si>
  <si>
    <t>N5527.33</t>
  </si>
  <si>
    <t>W00415.45</t>
  </si>
  <si>
    <t>Doonfoot</t>
  </si>
  <si>
    <t>N5526.42</t>
  </si>
  <si>
    <t>W00439.05</t>
  </si>
  <si>
    <t>Heads Of Ayr</t>
  </si>
  <si>
    <t>N5525.97</t>
  </si>
  <si>
    <t>W00442.78</t>
  </si>
  <si>
    <t>Irvine Harbour</t>
  </si>
  <si>
    <t>N5536.65</t>
  </si>
  <si>
    <t>W00441.92</t>
  </si>
  <si>
    <t>Pladda</t>
  </si>
  <si>
    <t>N5525.58</t>
  </si>
  <si>
    <t>W00507.07</t>
  </si>
  <si>
    <t>West Kilbride</t>
  </si>
  <si>
    <t>N5541.13</t>
  </si>
  <si>
    <t>W00452.08</t>
  </si>
  <si>
    <t>N5114.83</t>
  </si>
  <si>
    <t>W00004.02</t>
  </si>
  <si>
    <t>Godstone Railway Station</t>
  </si>
  <si>
    <t>N5113.08</t>
  </si>
  <si>
    <t>W00003.07</t>
  </si>
  <si>
    <t>Junc 7 M25/Junc 8 M23</t>
  </si>
  <si>
    <t>N5115.83</t>
  </si>
  <si>
    <t>W00007.68</t>
  </si>
  <si>
    <t>Reigate Railway Station</t>
  </si>
  <si>
    <t>N5114.52</t>
  </si>
  <si>
    <t>Brae</t>
  </si>
  <si>
    <t>N6023.82</t>
  </si>
  <si>
    <t>W00121.23</t>
  </si>
  <si>
    <t>Fugila</t>
  </si>
  <si>
    <t>N6026.95</t>
  </si>
  <si>
    <t>W00119.43</t>
  </si>
  <si>
    <t>Hillswick</t>
  </si>
  <si>
    <t>N6028.55</t>
  </si>
  <si>
    <t>W00129.32</t>
  </si>
  <si>
    <t>Linga Island</t>
  </si>
  <si>
    <t>N6021.40</t>
  </si>
  <si>
    <t>W00121.58</t>
  </si>
  <si>
    <t>Voe</t>
  </si>
  <si>
    <t>N6021.00</t>
  </si>
  <si>
    <t>W001.10</t>
  </si>
  <si>
    <t>Pendeen Lighthouse</t>
  </si>
  <si>
    <t>N5009.88</t>
  </si>
  <si>
    <t>W00540.30</t>
  </si>
  <si>
    <t>St Martins Head</t>
  </si>
  <si>
    <t>N4958.05</t>
  </si>
  <si>
    <t>W00615.95</t>
  </si>
  <si>
    <t>M1/M18 Junction 32</t>
  </si>
  <si>
    <t>N5324.00</t>
  </si>
  <si>
    <t>W00142.10</t>
  </si>
  <si>
    <t>Brighton Marina</t>
  </si>
  <si>
    <t>N5048.65</t>
  </si>
  <si>
    <t>W00006.05</t>
  </si>
  <si>
    <t>Littlehampton</t>
  </si>
  <si>
    <t>N5048.77</t>
  </si>
  <si>
    <t>W00032.78</t>
  </si>
  <si>
    <t>N5054.57</t>
  </si>
  <si>
    <t>W00024.47</t>
  </si>
  <si>
    <t>Calshot</t>
  </si>
  <si>
    <t>N5049.07</t>
  </si>
  <si>
    <t>W00119.75</t>
  </si>
  <si>
    <t>Romsey</t>
  </si>
  <si>
    <t>N5059.45</t>
  </si>
  <si>
    <t>W00129.75</t>
  </si>
  <si>
    <t>Totton</t>
  </si>
  <si>
    <t>N5055.20</t>
  </si>
  <si>
    <t>W00129.33</t>
  </si>
  <si>
    <t>Billericay</t>
  </si>
  <si>
    <t>N5138.00</t>
  </si>
  <si>
    <t>E00025.00</t>
  </si>
  <si>
    <t>Maldon</t>
  </si>
  <si>
    <t>N5143.70</t>
  </si>
  <si>
    <t>E00041.00</t>
  </si>
  <si>
    <t>Sheerness</t>
  </si>
  <si>
    <t>N5126.50</t>
  </si>
  <si>
    <t>E00044.90</t>
  </si>
  <si>
    <t>South Woodham Ferrers</t>
  </si>
  <si>
    <t>N5139.00</t>
  </si>
  <si>
    <t>E00037.00</t>
  </si>
  <si>
    <t>Bodam</t>
  </si>
  <si>
    <t>N5955.10</t>
  </si>
  <si>
    <t>W00116.10</t>
  </si>
  <si>
    <t>Mousa</t>
  </si>
  <si>
    <t>N6000.00</t>
  </si>
  <si>
    <t>W00109.60</t>
  </si>
  <si>
    <t>Blackburn</t>
  </si>
  <si>
    <t>N5344.85</t>
  </si>
  <si>
    <t>W00228.78</t>
  </si>
  <si>
    <t>Formby Point</t>
  </si>
  <si>
    <t>N5333.12</t>
  </si>
  <si>
    <t>W00306.32</t>
  </si>
  <si>
    <t>Garstang</t>
  </si>
  <si>
    <t>N5354.38</t>
  </si>
  <si>
    <t>W00246.55</t>
  </si>
  <si>
    <t>M6 Junction 26/M58</t>
  </si>
  <si>
    <t>N5332.07</t>
  </si>
  <si>
    <t>W00241.87</t>
  </si>
  <si>
    <t>Castletown A/D (Disused)</t>
  </si>
  <si>
    <t>N5835.12</t>
  </si>
  <si>
    <t>W00321.02</t>
  </si>
  <si>
    <t>N5838.60</t>
  </si>
  <si>
    <t>W00301.50</t>
  </si>
  <si>
    <t>Keiss Village</t>
  </si>
  <si>
    <t>N5832.00</t>
  </si>
  <si>
    <t>W00307.40</t>
  </si>
  <si>
    <t>Loch Wauen</t>
  </si>
  <si>
    <t>N5829.00</t>
  </si>
  <si>
    <t>W00320.10</t>
  </si>
  <si>
    <t>Lybster Village</t>
  </si>
  <si>
    <t>N5818.00</t>
  </si>
  <si>
    <t>W00317.10</t>
  </si>
  <si>
    <t>Thrumster Masts</t>
  </si>
  <si>
    <t>N5823.58</t>
  </si>
  <si>
    <t>W00307.43</t>
  </si>
  <si>
    <t>User Waypoints</t>
  </si>
  <si>
    <t>Washington Intersection</t>
  </si>
  <si>
    <t>Godstone</t>
  </si>
  <si>
    <t>Duncansby Head Lighthouse</t>
  </si>
  <si>
    <t>Keighley</t>
  </si>
  <si>
    <t>Eccup Reservoir</t>
  </si>
  <si>
    <t>N5046.90</t>
  </si>
  <si>
    <t>W00259.90</t>
  </si>
  <si>
    <t>Axminster</t>
  </si>
  <si>
    <t>Aerodromes</t>
  </si>
  <si>
    <t>Cark</t>
  </si>
  <si>
    <t>N5409.45</t>
  </si>
  <si>
    <t>Biggin 2DME</t>
  </si>
  <si>
    <t>N5118.00</t>
  </si>
  <si>
    <t>E00000.15</t>
  </si>
  <si>
    <t>Sevenoaks</t>
  </si>
  <si>
    <t>N5116.60</t>
  </si>
  <si>
    <t>E00010.90</t>
  </si>
  <si>
    <t>Waypoints</t>
  </si>
  <si>
    <t>Long1</t>
  </si>
  <si>
    <t>Lat2</t>
  </si>
  <si>
    <t>Long2</t>
  </si>
  <si>
    <t>TAS</t>
  </si>
  <si>
    <t>Time</t>
  </si>
  <si>
    <t>From</t>
  </si>
  <si>
    <t>To</t>
  </si>
  <si>
    <t>Wind</t>
  </si>
  <si>
    <t>Hdg(T)</t>
  </si>
  <si>
    <t>Tk(T)</t>
  </si>
  <si>
    <t>Hdg(M)</t>
  </si>
  <si>
    <t>Var</t>
  </si>
  <si>
    <t>Dist</t>
  </si>
  <si>
    <t>GS</t>
  </si>
  <si>
    <t>Lat 1</t>
  </si>
  <si>
    <t>Liverpool</t>
  </si>
  <si>
    <t>Hawarden</t>
  </si>
  <si>
    <t>Shawbury</t>
  </si>
  <si>
    <t>Ident</t>
  </si>
  <si>
    <t>Date</t>
  </si>
  <si>
    <t>System Minimum</t>
  </si>
  <si>
    <t>Obstacle Clearance height (OCH)</t>
  </si>
  <si>
    <t>Greater =</t>
  </si>
  <si>
    <t>Rwy elevation</t>
  </si>
  <si>
    <t>IMC Minimum</t>
  </si>
  <si>
    <t>IMC Rating - add</t>
  </si>
  <si>
    <t>Altimeter correction - add</t>
  </si>
  <si>
    <t>Total</t>
  </si>
  <si>
    <t>ILS</t>
  </si>
  <si>
    <t>VOR</t>
  </si>
  <si>
    <t>NDB</t>
  </si>
  <si>
    <t>2m SRA</t>
  </si>
  <si>
    <t>1/2m SRA</t>
  </si>
  <si>
    <t>Decision Altitude./Minimum Descent Altitude.</t>
  </si>
  <si>
    <t>Direction</t>
  </si>
  <si>
    <t>Speed</t>
  </si>
  <si>
    <t xml:space="preserve">Maximum drift = </t>
  </si>
  <si>
    <t>x 60</t>
  </si>
  <si>
    <t>Windspd</t>
  </si>
  <si>
    <t>=</t>
  </si>
  <si>
    <t>Outbound leg</t>
  </si>
  <si>
    <t>Drift</t>
  </si>
  <si>
    <t>Inbound leg</t>
  </si>
  <si>
    <t>Track M</t>
  </si>
  <si>
    <t>Heading M</t>
  </si>
  <si>
    <t>Max 30o</t>
  </si>
  <si>
    <t>2 or 3 x drift</t>
  </si>
  <si>
    <t>Knots</t>
  </si>
  <si>
    <t>N5131.13</t>
  </si>
  <si>
    <t>W00040.63</t>
  </si>
  <si>
    <t>N5125.70</t>
  </si>
  <si>
    <t>W00039.60</t>
  </si>
  <si>
    <t>Burnham Farm</t>
  </si>
  <si>
    <t>1 minute</t>
  </si>
  <si>
    <t>+ 1 second per knot of headwind</t>
  </si>
  <si>
    <t>- 1 second per knot of tailwind</t>
  </si>
  <si>
    <t>Degrees</t>
  </si>
  <si>
    <t>Off track</t>
  </si>
  <si>
    <t>90o</t>
  </si>
  <si>
    <t>60o</t>
  </si>
  <si>
    <t>45o</t>
  </si>
  <si>
    <t>30o</t>
  </si>
  <si>
    <t>0o</t>
  </si>
  <si>
    <t>Headwind</t>
  </si>
  <si>
    <t>Tailwind</t>
  </si>
  <si>
    <t>Headwind?</t>
  </si>
  <si>
    <t>Tailwind?</t>
  </si>
  <si>
    <t>Wind bearing off track=</t>
  </si>
  <si>
    <t>Wind dir</t>
  </si>
  <si>
    <t>1 x drift</t>
  </si>
  <si>
    <t>Holding Pattern</t>
  </si>
  <si>
    <t>Headings</t>
  </si>
  <si>
    <t>Time =</t>
  </si>
  <si>
    <t>Procedure</t>
  </si>
  <si>
    <t>0 x</t>
  </si>
  <si>
    <t>0.5 x</t>
  </si>
  <si>
    <t>0.7 x</t>
  </si>
  <si>
    <t>0.9 x</t>
  </si>
  <si>
    <t>1.0 x</t>
  </si>
  <si>
    <t>Windspeed</t>
  </si>
  <si>
    <t>Max drift</t>
  </si>
  <si>
    <t>Descent Minima</t>
  </si>
  <si>
    <t>&gt;60o</t>
  </si>
  <si>
    <t>15o</t>
  </si>
  <si>
    <t>0.25 x</t>
  </si>
  <si>
    <t>0.0 x</t>
  </si>
  <si>
    <t>OUTBOUND</t>
  </si>
  <si>
    <t>INBOUND</t>
  </si>
  <si>
    <t>ALTERNATE</t>
  </si>
  <si>
    <t>AIRCRAFT</t>
  </si>
  <si>
    <t>MSA</t>
  </si>
  <si>
    <t>Alt</t>
  </si>
  <si>
    <t>TrkT</t>
  </si>
  <si>
    <t>HdgT</t>
  </si>
  <si>
    <t>HgM</t>
  </si>
  <si>
    <t>G/S</t>
  </si>
  <si>
    <t>ETA</t>
  </si>
  <si>
    <t>ATA</t>
  </si>
  <si>
    <t>Reg. QNH</t>
  </si>
  <si>
    <t>Totals</t>
  </si>
  <si>
    <t>Notes</t>
  </si>
  <si>
    <t xml:space="preserve"> R/T</t>
  </si>
  <si>
    <t>Facility</t>
  </si>
  <si>
    <t>Frequency</t>
  </si>
  <si>
    <t>Aircraft</t>
  </si>
  <si>
    <t>Fuel</t>
  </si>
  <si>
    <t>Aerodrome</t>
  </si>
  <si>
    <t>R/W</t>
  </si>
  <si>
    <t>Temp</t>
  </si>
  <si>
    <t>QNH</t>
  </si>
  <si>
    <t>QFE</t>
  </si>
  <si>
    <t>B/fwd</t>
  </si>
  <si>
    <t>:</t>
  </si>
  <si>
    <t>Useable</t>
  </si>
  <si>
    <t>Airborne</t>
  </si>
  <si>
    <t>T/O &amp; Taxi</t>
  </si>
  <si>
    <t>Alternate</t>
  </si>
  <si>
    <t>Reserve</t>
  </si>
  <si>
    <t>Tot. Fuel</t>
  </si>
  <si>
    <t>Tot. Hrs</t>
  </si>
  <si>
    <t>Startup</t>
  </si>
  <si>
    <t>Brks Off</t>
  </si>
  <si>
    <t>Take-Off</t>
  </si>
  <si>
    <t>Landing</t>
  </si>
  <si>
    <t>Brks On</t>
  </si>
  <si>
    <t>Shut Dn</t>
  </si>
  <si>
    <t>ETD</t>
  </si>
  <si>
    <t>ATD</t>
  </si>
  <si>
    <t>L.P.H.</t>
  </si>
  <si>
    <t>Tach Start</t>
  </si>
  <si>
    <t>Tacho End</t>
  </si>
  <si>
    <t>SOS</t>
  </si>
  <si>
    <t>Version</t>
  </si>
  <si>
    <t>FLIGHT PLANNER</t>
  </si>
  <si>
    <t>Flight Date</t>
  </si>
  <si>
    <t>Aerodrome ICAO Codes</t>
  </si>
  <si>
    <t>Table 1: - To find ICAO Code</t>
  </si>
  <si>
    <t>Name</t>
  </si>
  <si>
    <t>ICAO Code</t>
  </si>
  <si>
    <t>Table 2: - To find any active UK Aerodrome</t>
  </si>
  <si>
    <t>Code</t>
  </si>
  <si>
    <t>EGVN</t>
  </si>
  <si>
    <t>Pilot</t>
  </si>
  <si>
    <t>FLIGHT LOG</t>
  </si>
  <si>
    <t>N5047.80</t>
  </si>
  <si>
    <t>E00154.42</t>
  </si>
  <si>
    <t>Boulogne</t>
  </si>
  <si>
    <t>Caen</t>
  </si>
  <si>
    <t>N4906.93</t>
  </si>
  <si>
    <t>W00019.27</t>
  </si>
  <si>
    <t>Dinard</t>
  </si>
  <si>
    <t>W00204.93</t>
  </si>
  <si>
    <t>N4835.15</t>
  </si>
  <si>
    <t>Radians to Degrees</t>
  </si>
  <si>
    <t>Humberside</t>
  </si>
  <si>
    <t>Bourn</t>
  </si>
  <si>
    <t>EGBW</t>
  </si>
  <si>
    <t>Enter aerodrome name</t>
  </si>
  <si>
    <t>Enter ICAO 4-letter code</t>
  </si>
  <si>
    <t>ETE</t>
  </si>
  <si>
    <t>Coventry</t>
  </si>
  <si>
    <t>Birmingham</t>
  </si>
  <si>
    <t>Rednal</t>
  </si>
  <si>
    <t>Gloucestershire</t>
  </si>
  <si>
    <t>Leeds Bradford</t>
  </si>
  <si>
    <t>Biggin Hill</t>
  </si>
  <si>
    <t>Bewl Water</t>
  </si>
  <si>
    <t>Lewes</t>
  </si>
  <si>
    <t>Arundel</t>
  </si>
  <si>
    <t>Bishops Waltham</t>
  </si>
  <si>
    <t>Southampton</t>
  </si>
  <si>
    <t>E00022.00</t>
  </si>
  <si>
    <t>FLIGHT PLANNING DATABASE</t>
  </si>
  <si>
    <t>Waypoint</t>
  </si>
  <si>
    <t>IDENT</t>
  </si>
  <si>
    <t>Latitude</t>
  </si>
  <si>
    <t>Longitude</t>
  </si>
  <si>
    <t>Lat</t>
  </si>
  <si>
    <t>Long</t>
  </si>
  <si>
    <t>Freq</t>
  </si>
  <si>
    <t>-</t>
  </si>
  <si>
    <t>N5052.30</t>
  </si>
  <si>
    <t>W00033.5</t>
  </si>
  <si>
    <t>Ashcroft</t>
  </si>
  <si>
    <t>N5310.55</t>
  </si>
  <si>
    <t>W00234.00</t>
  </si>
  <si>
    <t>Andover</t>
  </si>
  <si>
    <t>N5113.00</t>
  </si>
  <si>
    <t>W00131.00</t>
  </si>
  <si>
    <t>N5104.00</t>
  </si>
  <si>
    <t>E00024.00</t>
  </si>
  <si>
    <t>N5137.00</t>
  </si>
  <si>
    <t>Blithfield</t>
  </si>
  <si>
    <t>N5249.00</t>
  </si>
  <si>
    <t>W00155.00</t>
  </si>
  <si>
    <t>Burscough</t>
  </si>
  <si>
    <t>N5336.00</t>
  </si>
  <si>
    <t>W00252.00</t>
  </si>
  <si>
    <t>Burtonwood</t>
  </si>
  <si>
    <t>N5325.00</t>
  </si>
  <si>
    <t>W00238.28</t>
  </si>
  <si>
    <t>Carlisle City</t>
  </si>
  <si>
    <t>N5453.50</t>
  </si>
  <si>
    <t>W00256.50</t>
  </si>
  <si>
    <t>Crewe</t>
  </si>
  <si>
    <t>N5305.00</t>
  </si>
  <si>
    <t>W00227.00</t>
  </si>
  <si>
    <t>Doncaster Sheffield</t>
  </si>
  <si>
    <t>EGCN</t>
  </si>
  <si>
    <t>N53 28.48</t>
  </si>
  <si>
    <t>W001 00.27</t>
  </si>
  <si>
    <t>Dartford</t>
  </si>
  <si>
    <t>N5128.55</t>
  </si>
  <si>
    <t>E00016.0</t>
  </si>
  <si>
    <t>Derwent Dam</t>
  </si>
  <si>
    <t>N5322.0</t>
  </si>
  <si>
    <t>W00142.0</t>
  </si>
  <si>
    <t>Droitwich</t>
  </si>
  <si>
    <t>N5215.5</t>
  </si>
  <si>
    <t>W00209.00</t>
  </si>
  <si>
    <t>Falkirk</t>
  </si>
  <si>
    <t>N5603.70</t>
  </si>
  <si>
    <t>W00343.50</t>
  </si>
  <si>
    <t>Grantham</t>
  </si>
  <si>
    <t>N5255.00</t>
  </si>
  <si>
    <t>W00038.0</t>
  </si>
  <si>
    <t>Grassington</t>
  </si>
  <si>
    <t>N5404.00</t>
  </si>
  <si>
    <t>W00200.00</t>
  </si>
  <si>
    <t>Gravesend</t>
  </si>
  <si>
    <t>N5129.55</t>
  </si>
  <si>
    <t>E00020.00</t>
  </si>
  <si>
    <t>Hamilton</t>
  </si>
  <si>
    <t>N5547.50</t>
  </si>
  <si>
    <t>W00402.00</t>
  </si>
  <si>
    <t>Lakes Turn</t>
  </si>
  <si>
    <t>N5139.23</t>
  </si>
  <si>
    <t>W00158.13</t>
  </si>
  <si>
    <t>Loch Leven</t>
  </si>
  <si>
    <t>N5612.00</t>
  </si>
  <si>
    <t>W00322.20</t>
  </si>
  <si>
    <t>Lymington</t>
  </si>
  <si>
    <t>N5045.50</t>
  </si>
  <si>
    <t>W00132.50</t>
  </si>
  <si>
    <t>M61 Wigan</t>
  </si>
  <si>
    <t>N5334.00</t>
  </si>
  <si>
    <t>W00232.00</t>
  </si>
  <si>
    <t>Malmsbury Water Twr</t>
  </si>
  <si>
    <t>N5135.50</t>
  </si>
  <si>
    <t>W00205.38</t>
  </si>
  <si>
    <t>Marsden</t>
  </si>
  <si>
    <t>W00155.0</t>
  </si>
  <si>
    <t>Minehead</t>
  </si>
  <si>
    <t>N5112.00</t>
  </si>
  <si>
    <t>W00328.50</t>
  </si>
  <si>
    <t>Moffat</t>
  </si>
  <si>
    <t>N5520.30</t>
  </si>
  <si>
    <t>W00325.30</t>
  </si>
  <si>
    <t>Nantwich</t>
  </si>
  <si>
    <t>N5303.90</t>
  </si>
  <si>
    <t>W00230.00</t>
  </si>
  <si>
    <t>Nuneaton</t>
  </si>
  <si>
    <t>N5230.50</t>
  </si>
  <si>
    <t>W00126.70</t>
  </si>
  <si>
    <t>NW Cirencester</t>
  </si>
  <si>
    <t>N5143.10</t>
  </si>
  <si>
    <t>W00159.41</t>
  </si>
  <si>
    <t>Oulton Park</t>
  </si>
  <si>
    <t>N5311.04</t>
  </si>
  <si>
    <t>W00237.17</t>
  </si>
  <si>
    <t>Pen Y Garth</t>
  </si>
  <si>
    <t>N5304.80</t>
  </si>
  <si>
    <t>W00303.00</t>
  </si>
  <si>
    <t>Rugby</t>
  </si>
  <si>
    <t>N5222.50</t>
  </si>
  <si>
    <t>W00115.00</t>
  </si>
  <si>
    <t>Saltburn</t>
  </si>
  <si>
    <t>N5436.00</t>
  </si>
  <si>
    <t>W00100.00</t>
  </si>
  <si>
    <t>Shrivenham</t>
  </si>
  <si>
    <t>N5136.90</t>
  </si>
  <si>
    <t>W00138.11</t>
  </si>
  <si>
    <t>Swindon</t>
  </si>
  <si>
    <t>N5134.00</t>
  </si>
  <si>
    <t>W00146.00</t>
  </si>
  <si>
    <t>Warrington</t>
  </si>
  <si>
    <t>N5324.60</t>
  </si>
  <si>
    <t>W00236.00</t>
  </si>
  <si>
    <t>Watchet</t>
  </si>
  <si>
    <t>N5110.00</t>
  </si>
  <si>
    <t>W00320.00</t>
  </si>
  <si>
    <t>West Kirby</t>
  </si>
  <si>
    <t>N5323.00</t>
  </si>
  <si>
    <t>W00313.00</t>
  </si>
  <si>
    <t>Whitehaven</t>
  </si>
  <si>
    <t>N5432.50</t>
  </si>
  <si>
    <t>W00335.06</t>
  </si>
  <si>
    <t>Winsford</t>
  </si>
  <si>
    <t>N5311.30</t>
  </si>
  <si>
    <t>Worcester</t>
  </si>
  <si>
    <t>N5211.40</t>
  </si>
  <si>
    <t>Wrexham</t>
  </si>
  <si>
    <t>N5303.50</t>
  </si>
  <si>
    <t>W00300.00</t>
  </si>
  <si>
    <t>York</t>
  </si>
  <si>
    <t>N5353.80</t>
  </si>
  <si>
    <t>W00104.00</t>
  </si>
  <si>
    <t>Aberdeen</t>
  </si>
  <si>
    <t>EGPD</t>
  </si>
  <si>
    <t>N5712.05</t>
  </si>
  <si>
    <t>W00211.46</t>
  </si>
  <si>
    <t>Aberporth</t>
  </si>
  <si>
    <t>EGUC</t>
  </si>
  <si>
    <t>N5206.46</t>
  </si>
  <si>
    <t>W00432.33</t>
  </si>
  <si>
    <t>Abingdon</t>
  </si>
  <si>
    <t>EGUD</t>
  </si>
  <si>
    <t>N5141.22</t>
  </si>
  <si>
    <t>W00118.87</t>
  </si>
  <si>
    <t>Aboyne</t>
  </si>
  <si>
    <t>N5704.50</t>
  </si>
  <si>
    <t>W00250.00</t>
  </si>
  <si>
    <t>Aldergrove</t>
  </si>
  <si>
    <t>EGAA</t>
  </si>
  <si>
    <t>N5439.45</t>
  </si>
  <si>
    <t>W00612.95</t>
  </si>
  <si>
    <t>Alderney</t>
  </si>
  <si>
    <t>EGJA</t>
  </si>
  <si>
    <t>N4942.37</t>
  </si>
  <si>
    <t>W00212.88</t>
  </si>
  <si>
    <t>Allensmore</t>
  </si>
  <si>
    <t>N5200.00</t>
  </si>
  <si>
    <t>Andreas</t>
  </si>
  <si>
    <t>N5422.31</t>
  </si>
  <si>
    <t>W00425.38</t>
  </si>
  <si>
    <t>Andrewsfield</t>
  </si>
  <si>
    <t>EGSL</t>
  </si>
  <si>
    <t>N5153.40</t>
  </si>
  <si>
    <t>E00027.20</t>
  </si>
  <si>
    <t>Ascot Helicopter</t>
  </si>
  <si>
    <t>EGLT</t>
  </si>
  <si>
    <t>N5309.82</t>
  </si>
  <si>
    <t>W00234.17</t>
  </si>
  <si>
    <t>Audley End</t>
  </si>
  <si>
    <t>N5200.50</t>
  </si>
  <si>
    <t>E00013.67</t>
  </si>
  <si>
    <t>Aviemore</t>
  </si>
  <si>
    <t>N5706.00</t>
  </si>
  <si>
    <t>W00353.00</t>
  </si>
  <si>
    <t>Aylesbury (Thame)</t>
  </si>
  <si>
    <t>EGTA</t>
  </si>
  <si>
    <t>N5147.01</t>
  </si>
  <si>
    <t>W00056.13</t>
  </si>
  <si>
    <t>Badminton</t>
  </si>
  <si>
    <t>N5132.52</t>
  </si>
  <si>
    <t>W00218.09</t>
  </si>
  <si>
    <t>Bagby</t>
  </si>
  <si>
    <t>N5412.53</t>
  </si>
  <si>
    <t>W00117.10</t>
  </si>
  <si>
    <t>Baldoon</t>
  </si>
  <si>
    <t>N5450.95</t>
  </si>
  <si>
    <t>W00427.03</t>
  </si>
  <si>
    <t>Ballard</t>
  </si>
  <si>
    <t>N5635.92</t>
  </si>
  <si>
    <t>W00637.23</t>
  </si>
  <si>
    <t>Banbury</t>
  </si>
  <si>
    <t>N5206.27</t>
  </si>
  <si>
    <t>W00122.83</t>
  </si>
  <si>
    <t>Barkston Heath</t>
  </si>
  <si>
    <t>EGYE</t>
  </si>
  <si>
    <t>N5258.06</t>
  </si>
  <si>
    <t>W00032.43</t>
  </si>
  <si>
    <t>Barra</t>
  </si>
  <si>
    <t>EGPR</t>
  </si>
  <si>
    <t>N5701.19</t>
  </si>
  <si>
    <t>W00726.41</t>
  </si>
  <si>
    <t>Barrow</t>
  </si>
  <si>
    <t>EGNL</t>
  </si>
  <si>
    <t>N5407.87</t>
  </si>
  <si>
    <t>Avranches</t>
  </si>
  <si>
    <t>N4839.42</t>
  </si>
  <si>
    <t>W00124.16</t>
  </si>
  <si>
    <t>W00315.82</t>
  </si>
  <si>
    <t>Barton</t>
  </si>
  <si>
    <t>EGCB</t>
  </si>
  <si>
    <t>N5328.28</t>
  </si>
  <si>
    <t>W00223.35</t>
  </si>
  <si>
    <t>Beccles</t>
  </si>
  <si>
    <t>EGSM</t>
  </si>
  <si>
    <t>N5225.58</t>
  </si>
  <si>
    <t>E00137.29</t>
  </si>
  <si>
    <t>Bedford Castle Mill</t>
  </si>
  <si>
    <t>EGSB</t>
  </si>
  <si>
    <t>N5208.58</t>
  </si>
  <si>
    <t>W00024.28</t>
  </si>
  <si>
    <t>Belfast</t>
  </si>
  <si>
    <t>Belfast City</t>
  </si>
  <si>
    <t>EGAC</t>
  </si>
  <si>
    <t>N5437.08</t>
  </si>
  <si>
    <t>W00552.29</t>
  </si>
  <si>
    <t>Bellarena</t>
  </si>
  <si>
    <t>N5506.00</t>
  </si>
  <si>
    <t>W00658.05</t>
  </si>
  <si>
    <t>Belle Vue</t>
  </si>
  <si>
    <t>N5058.48</t>
  </si>
  <si>
    <t>W00405.4</t>
  </si>
  <si>
    <t>Bembridge</t>
  </si>
  <si>
    <t>EGHJ</t>
  </si>
  <si>
    <t>N5041.10</t>
  </si>
  <si>
    <t>W00107.01</t>
  </si>
  <si>
    <t>Benbecula</t>
  </si>
  <si>
    <t>EGPL</t>
  </si>
  <si>
    <t>N5728.54</t>
  </si>
  <si>
    <t>W00721.17</t>
  </si>
  <si>
    <t>Benson</t>
  </si>
  <si>
    <t>EGUB</t>
  </si>
  <si>
    <t>N5136.98</t>
  </si>
  <si>
    <t>W00105.75</t>
  </si>
  <si>
    <t>Beverley</t>
  </si>
  <si>
    <t>EGNY</t>
  </si>
  <si>
    <t>N5353.92</t>
  </si>
  <si>
    <t>W00021.72</t>
  </si>
  <si>
    <t>EGKB</t>
  </si>
  <si>
    <t>N5120.05</t>
  </si>
  <si>
    <t>E00002.13</t>
  </si>
  <si>
    <t>Biggleswade</t>
  </si>
  <si>
    <t>N5205.32</t>
  </si>
  <si>
    <t>W00019.10</t>
  </si>
  <si>
    <t>Binbrook</t>
  </si>
  <si>
    <t>EGXB</t>
  </si>
  <si>
    <t>N5327.13</t>
  </si>
  <si>
    <t>W00012.25</t>
  </si>
  <si>
    <t>Birkdale Sands</t>
  </si>
  <si>
    <t>N5338.72</t>
  </si>
  <si>
    <t>W00301.72</t>
  </si>
  <si>
    <t>EGBB</t>
  </si>
  <si>
    <t>N5226.52</t>
  </si>
  <si>
    <t>W00144.29</t>
  </si>
  <si>
    <t>Blackbushe</t>
  </si>
  <si>
    <t>EGLK</t>
  </si>
  <si>
    <t>N5119.46</t>
  </si>
  <si>
    <t>W00050.45</t>
  </si>
  <si>
    <t>Blackpool</t>
  </si>
  <si>
    <t>EGNH</t>
  </si>
  <si>
    <t>Bodmin</t>
  </si>
  <si>
    <t>EGLA</t>
  </si>
  <si>
    <t>N5029.53</t>
  </si>
  <si>
    <t>W00439.41</t>
  </si>
  <si>
    <t>Booker</t>
  </si>
  <si>
    <t>EGTB</t>
  </si>
  <si>
    <t>N5136.70</t>
  </si>
  <si>
    <t>W00048.50</t>
  </si>
  <si>
    <t>Boscombe Down</t>
  </si>
  <si>
    <t>EGDM</t>
  </si>
  <si>
    <t>N5109.47</t>
  </si>
  <si>
    <t>W00143.58</t>
  </si>
  <si>
    <t>Boughton</t>
  </si>
  <si>
    <t>N5235.05</t>
  </si>
  <si>
    <t>E00031.41</t>
  </si>
  <si>
    <t>Boulmer</t>
  </si>
  <si>
    <t>EGQM</t>
  </si>
  <si>
    <t>EGSN</t>
  </si>
  <si>
    <t>N5212.59</t>
  </si>
  <si>
    <t>W00002.47</t>
  </si>
  <si>
    <t>Bournemouth</t>
  </si>
  <si>
    <t>EGHH</t>
  </si>
  <si>
    <t>N5047.01</t>
  </si>
  <si>
    <t>W00150.18</t>
  </si>
  <si>
    <t>Braintree</t>
  </si>
  <si>
    <t>N5153.25</t>
  </si>
  <si>
    <t>E00031.32</t>
  </si>
  <si>
    <t>Breighton</t>
  </si>
  <si>
    <t>N5348.35</t>
  </si>
  <si>
    <t>W00054.58</t>
  </si>
  <si>
    <t>Bridgenorth</t>
  </si>
  <si>
    <t>N5230.02</t>
  </si>
  <si>
    <t>W00234.12</t>
  </si>
  <si>
    <t>Brimpton</t>
  </si>
  <si>
    <t>N5123.03</t>
  </si>
  <si>
    <t>W00110.35</t>
  </si>
  <si>
    <t>Bristol</t>
  </si>
  <si>
    <t>EGGD</t>
  </si>
  <si>
    <t>N5122.57</t>
  </si>
  <si>
    <t>W00242.24</t>
  </si>
  <si>
    <t>Brize Norton</t>
  </si>
  <si>
    <t>N5145.00</t>
  </si>
  <si>
    <t>W00135.02</t>
  </si>
  <si>
    <t>Broadford</t>
  </si>
  <si>
    <t>N5715.05</t>
  </si>
  <si>
    <t>W00549.49</t>
  </si>
  <si>
    <t>Brooklands</t>
  </si>
  <si>
    <t>EGLB</t>
  </si>
  <si>
    <t>N5121.05</t>
  </si>
  <si>
    <t>W00028.20</t>
  </si>
  <si>
    <t>Brough</t>
  </si>
  <si>
    <t>EGNB</t>
  </si>
  <si>
    <t>N5343.22</t>
  </si>
  <si>
    <t>W00034.18</t>
  </si>
  <si>
    <t>Bruntingthorpe</t>
  </si>
  <si>
    <t>N5229.20</t>
  </si>
  <si>
    <t>W00107.75</t>
  </si>
  <si>
    <t>Burn</t>
  </si>
  <si>
    <t>Bute</t>
  </si>
  <si>
    <t>Caernarfon</t>
  </si>
  <si>
    <t>EGCK</t>
  </si>
  <si>
    <t>N5306.08</t>
  </si>
  <si>
    <t>W00419.50</t>
  </si>
  <si>
    <t>Kettering</t>
  </si>
  <si>
    <t>N5245.00</t>
  </si>
  <si>
    <t>W00047.00</t>
  </si>
  <si>
    <t>Cambridge</t>
  </si>
  <si>
    <t>EGSC</t>
  </si>
  <si>
    <t>N5212.32</t>
  </si>
  <si>
    <t>E00011.12</t>
  </si>
  <si>
    <t>EGEC</t>
  </si>
  <si>
    <t>N5522.23</t>
  </si>
  <si>
    <t>W00541.18</t>
  </si>
  <si>
    <t>Canterbury</t>
  </si>
  <si>
    <t>N5117.41</t>
  </si>
  <si>
    <t>E00059.56</t>
  </si>
  <si>
    <t>Cardiff Tremorfa</t>
  </si>
  <si>
    <t>EGFC</t>
  </si>
  <si>
    <t>N5128.05</t>
  </si>
  <si>
    <t>W00321.73</t>
  </si>
  <si>
    <t>Cardiff Wales</t>
  </si>
  <si>
    <t>EGFF</t>
  </si>
  <si>
    <t>N5123.31</t>
  </si>
  <si>
    <t>W00319.38</t>
  </si>
  <si>
    <t>Carlisle</t>
  </si>
  <si>
    <t>EGNC</t>
  </si>
  <si>
    <t>N5456.35</t>
  </si>
  <si>
    <t>W00248.32</t>
  </si>
  <si>
    <t>Chalgrove</t>
  </si>
  <si>
    <t>EGLJ</t>
  </si>
  <si>
    <t>N5140.57</t>
  </si>
  <si>
    <t>W00104.85</t>
  </si>
  <si>
    <t>Challock</t>
  </si>
  <si>
    <t>EGKE</t>
  </si>
  <si>
    <t>N5112.50</t>
  </si>
  <si>
    <t>E00049.75</t>
  </si>
  <si>
    <t>Cheltenham Heliport</t>
  </si>
  <si>
    <t>EGBC</t>
  </si>
  <si>
    <t>N5051.16</t>
  </si>
  <si>
    <t>W00045.09</t>
  </si>
  <si>
    <t>Chichester Goodwood</t>
  </si>
  <si>
    <t>EGHR</t>
  </si>
  <si>
    <t>N5051.58</t>
  </si>
  <si>
    <t>W00045.58</t>
  </si>
  <si>
    <t>Chivenor</t>
  </si>
  <si>
    <t>EGDC</t>
  </si>
  <si>
    <t>N5105.13</t>
  </si>
  <si>
    <t>W00408.22</t>
  </si>
  <si>
    <t>Church Fenton</t>
  </si>
  <si>
    <t>EGXG</t>
  </si>
  <si>
    <t>N5350.17</t>
  </si>
  <si>
    <t>W00110.57</t>
  </si>
  <si>
    <t>Clacton</t>
  </si>
  <si>
    <t>EGSQ</t>
  </si>
  <si>
    <t>N5147.12</t>
  </si>
  <si>
    <t>E00107.73</t>
  </si>
  <si>
    <t>Colerne</t>
  </si>
  <si>
    <t>EGUO</t>
  </si>
  <si>
    <t>N5126.45</t>
  </si>
  <si>
    <t>W00216.80</t>
  </si>
  <si>
    <t>Coll</t>
  </si>
  <si>
    <t>N5636.00</t>
  </si>
  <si>
    <t>W00637.10</t>
  </si>
  <si>
    <t>Colonsay</t>
  </si>
  <si>
    <t>N5602.59</t>
  </si>
  <si>
    <t>W00614.45</t>
  </si>
  <si>
    <t>Coltishall</t>
  </si>
  <si>
    <t>EGYC</t>
  </si>
  <si>
    <t>N5245.39</t>
  </si>
  <si>
    <t>E00122.12</t>
  </si>
  <si>
    <t>Compton Abbas</t>
  </si>
  <si>
    <t>EGHA</t>
  </si>
  <si>
    <t>N5057.55</t>
  </si>
  <si>
    <t>W00209.41</t>
  </si>
  <si>
    <t>Coningsby</t>
  </si>
  <si>
    <t>EGXC</t>
  </si>
  <si>
    <t>N5305.47</t>
  </si>
  <si>
    <t>W00008.43</t>
  </si>
  <si>
    <t>Cosford</t>
  </si>
  <si>
    <t>EGWC</t>
  </si>
  <si>
    <t>N5238.50</t>
  </si>
  <si>
    <t>W00218.02</t>
  </si>
  <si>
    <t>Cottesmore</t>
  </si>
  <si>
    <t>EGXJ</t>
  </si>
  <si>
    <t>N5244.44</t>
  </si>
  <si>
    <t>W00038.36</t>
  </si>
  <si>
    <t>EGBE</t>
  </si>
  <si>
    <t>N5222.26</t>
  </si>
  <si>
    <t>W00128.12</t>
  </si>
  <si>
    <t>Cranfield</t>
  </si>
  <si>
    <t>EGTC</t>
  </si>
  <si>
    <t>N5204.40</t>
  </si>
  <si>
    <t>W00036.30</t>
  </si>
  <si>
    <t>Cranwell</t>
  </si>
  <si>
    <t>EGYD</t>
  </si>
  <si>
    <t>N5301.56</t>
  </si>
  <si>
    <t>W00030.13</t>
  </si>
  <si>
    <t>Cranwell North</t>
  </si>
  <si>
    <t>Cromer (Northrepps)</t>
  </si>
  <si>
    <t>N5254.46</t>
  </si>
  <si>
    <t>E00119.39</t>
  </si>
  <si>
    <t>Crowfield</t>
  </si>
  <si>
    <t>EGSO</t>
  </si>
  <si>
    <t>N5210.27</t>
  </si>
  <si>
    <t>E00106.67</t>
  </si>
  <si>
    <t>Culdrose</t>
  </si>
  <si>
    <t>EGDR</t>
  </si>
  <si>
    <t>N5005.09</t>
  </si>
  <si>
    <t>W00515.44</t>
  </si>
  <si>
    <t>Cumbernauld</t>
  </si>
  <si>
    <t>EGPG</t>
  </si>
  <si>
    <t>N5558.33</t>
  </si>
  <si>
    <t>W00358.00</t>
  </si>
  <si>
    <t>Deanland</t>
  </si>
  <si>
    <t>EGKL</t>
  </si>
  <si>
    <t>N5052.55</t>
  </si>
  <si>
    <t>E00009.32</t>
  </si>
  <si>
    <t>Deenethorpe</t>
  </si>
  <si>
    <t>N5230.37</t>
  </si>
  <si>
    <t>W00035.35</t>
  </si>
  <si>
    <t>Denham</t>
  </si>
  <si>
    <t>EGLD</t>
  </si>
  <si>
    <t>N5135.22</t>
  </si>
  <si>
    <t>W00030.26</t>
  </si>
  <si>
    <t>Derby</t>
  </si>
  <si>
    <t>EGBD</t>
  </si>
  <si>
    <t>N5251.58</t>
  </si>
  <si>
    <t>W00137.05</t>
  </si>
  <si>
    <t>Dishforth</t>
  </si>
  <si>
    <t>EGXD</t>
  </si>
  <si>
    <t>N5407.55</t>
  </si>
  <si>
    <t>W00124.31</t>
  </si>
  <si>
    <t>Dornoch</t>
  </si>
  <si>
    <t>N5752.19</t>
  </si>
  <si>
    <t>W00401.05</t>
  </si>
  <si>
    <t>Dounreay (Thurso)</t>
  </si>
  <si>
    <t>N5835.16</t>
  </si>
  <si>
    <t>W00343.15</t>
  </si>
  <si>
    <t>Dublin</t>
  </si>
  <si>
    <t>N5326.00</t>
  </si>
  <si>
    <t>W00616.0</t>
  </si>
  <si>
    <t>Dundee</t>
  </si>
  <si>
    <t>EGPN</t>
  </si>
  <si>
    <t>N5627.09</t>
  </si>
  <si>
    <t>W00300.45</t>
  </si>
  <si>
    <t>Dunkeswell</t>
  </si>
  <si>
    <t>EGTU</t>
  </si>
  <si>
    <t>N5051.80</t>
  </si>
  <si>
    <t>W00313.88</t>
  </si>
  <si>
    <t>Dunsfold</t>
  </si>
  <si>
    <t>EGTD</t>
  </si>
  <si>
    <t>N5107.11</t>
  </si>
  <si>
    <t>W00031.22</t>
  </si>
  <si>
    <t>Duxford</t>
  </si>
  <si>
    <t>EGSU</t>
  </si>
  <si>
    <t>N5205.36</t>
  </si>
  <si>
    <t>E00008.26</t>
  </si>
  <si>
    <t>Eaglescott</t>
  </si>
  <si>
    <t>EGHU</t>
  </si>
  <si>
    <t>N5055.68</t>
  </si>
  <si>
    <t>W00359.30</t>
  </si>
  <si>
    <t>Earls Colne</t>
  </si>
  <si>
    <t>EGSR</t>
  </si>
  <si>
    <t>N5154.55</t>
  </si>
  <si>
    <t>E00041.23</t>
  </si>
  <si>
    <t>East Midlands</t>
  </si>
  <si>
    <t>EGNX</t>
  </si>
  <si>
    <t>N5249.55</t>
  </si>
  <si>
    <t>W00120.34</t>
  </si>
  <si>
    <t>East Winch</t>
  </si>
  <si>
    <t>N5243.17</t>
  </si>
  <si>
    <t>E00032.20</t>
  </si>
  <si>
    <t>Eday</t>
  </si>
  <si>
    <t>EGED</t>
  </si>
  <si>
    <t>N5911.38</t>
  </si>
  <si>
    <t>W00246.22</t>
  </si>
  <si>
    <t>Edinburgh</t>
  </si>
  <si>
    <t>EGPH</t>
  </si>
  <si>
    <t>N5556.51</t>
  </si>
  <si>
    <t>W00322.32</t>
  </si>
  <si>
    <t>Elmsett</t>
  </si>
  <si>
    <t>EGST</t>
  </si>
  <si>
    <t>E00058.59</t>
  </si>
  <si>
    <t>Elstree</t>
  </si>
  <si>
    <t>EGTR</t>
  </si>
  <si>
    <t>N5139.20</t>
  </si>
  <si>
    <t>W00019.14</t>
  </si>
  <si>
    <t>Enniskillen</t>
  </si>
  <si>
    <t>EGAB</t>
  </si>
  <si>
    <t>N5423.93</t>
  </si>
  <si>
    <t>W00739.10</t>
  </si>
  <si>
    <t>Enstone</t>
  </si>
  <si>
    <t>N5155.77</t>
  </si>
  <si>
    <t>W00125.92</t>
  </si>
  <si>
    <t>Exeter</t>
  </si>
  <si>
    <t>EGTE</t>
  </si>
  <si>
    <t>N5043.53</t>
  </si>
  <si>
    <t>W00325.34</t>
  </si>
  <si>
    <t>Fair Isle</t>
  </si>
  <si>
    <t>EGEF</t>
  </si>
  <si>
    <t>N5932.14</t>
  </si>
  <si>
    <t>W00137.23</t>
  </si>
  <si>
    <t>Fairford</t>
  </si>
  <si>
    <t>EGVA</t>
  </si>
  <si>
    <t>N5139.36</t>
  </si>
  <si>
    <t>W00146.14</t>
  </si>
  <si>
    <t>Fairoaks</t>
  </si>
  <si>
    <t>EGTF</t>
  </si>
  <si>
    <t>N5120.56</t>
  </si>
  <si>
    <t>W00033.10</t>
  </si>
  <si>
    <t>Farnborough</t>
  </si>
  <si>
    <t>EGLF</t>
  </si>
  <si>
    <t>N5117.14</t>
  </si>
  <si>
    <t>W00045.50</t>
  </si>
  <si>
    <t>Farthing Corner</t>
  </si>
  <si>
    <t>EGMF</t>
  </si>
  <si>
    <t>N5119.83</t>
  </si>
  <si>
    <t>E00036.07</t>
  </si>
  <si>
    <t>Fearn</t>
  </si>
  <si>
    <t>N5745.33</t>
  </si>
  <si>
    <t>W00357.02</t>
  </si>
  <si>
    <t>Felthorpe</t>
  </si>
  <si>
    <t>N5242.24</t>
  </si>
  <si>
    <t>E00111.49</t>
  </si>
  <si>
    <t>Fenland</t>
  </si>
  <si>
    <t>EGCL</t>
  </si>
  <si>
    <t>N5244.29</t>
  </si>
  <si>
    <t>W00001.30</t>
  </si>
  <si>
    <t>Fetlar</t>
  </si>
  <si>
    <t>N6036.06</t>
  </si>
  <si>
    <t>W00052.20</t>
  </si>
  <si>
    <t>Fife</t>
  </si>
  <si>
    <t>EGPJ</t>
  </si>
  <si>
    <t>N5611.05</t>
  </si>
  <si>
    <t>W00312.52</t>
  </si>
  <si>
    <t>Filton</t>
  </si>
  <si>
    <t>EGTG</t>
  </si>
  <si>
    <t>N5131.11</t>
  </si>
  <si>
    <t>W00234.24</t>
  </si>
  <si>
    <t>Finmere</t>
  </si>
  <si>
    <t>N5159.05</t>
  </si>
  <si>
    <t>W00103.05</t>
  </si>
  <si>
    <t>Flotta</t>
  </si>
  <si>
    <t>N5849.45</t>
  </si>
  <si>
    <t>W00308.41</t>
  </si>
  <si>
    <t>Fowlmere</t>
  </si>
  <si>
    <t>EGMA</t>
  </si>
  <si>
    <t>N5204.65</t>
  </si>
  <si>
    <t>E00003.70</t>
  </si>
  <si>
    <t>Full Sutton</t>
  </si>
  <si>
    <t>EGNU</t>
  </si>
  <si>
    <t>N5358.83</t>
  </si>
  <si>
    <t>W00051.85</t>
  </si>
  <si>
    <t>Gamston</t>
  </si>
  <si>
    <t>EGNE</t>
  </si>
  <si>
    <t>N5316.83</t>
  </si>
  <si>
    <t>W00057.08</t>
  </si>
  <si>
    <t>Gigha Island</t>
  </si>
  <si>
    <t>N5539.20</t>
  </si>
  <si>
    <t>W00545.47</t>
  </si>
  <si>
    <t>Glasgow</t>
  </si>
  <si>
    <t>EGPF</t>
  </si>
  <si>
    <t>N5551.53</t>
  </si>
  <si>
    <t>W00426.39</t>
  </si>
  <si>
    <t>Glasgow City</t>
  </si>
  <si>
    <t>EGEG</t>
  </si>
  <si>
    <t>N5551.75</t>
  </si>
  <si>
    <t>W00417.75</t>
  </si>
  <si>
    <t>Glenforsa</t>
  </si>
  <si>
    <t>N5631.07</t>
  </si>
  <si>
    <t>W00554.25</t>
  </si>
  <si>
    <t>EGBJ</t>
  </si>
  <si>
    <t>N5153.65</t>
  </si>
  <si>
    <t>W00210.03</t>
  </si>
  <si>
    <t>Goodwood Racecourse</t>
  </si>
  <si>
    <t>EGKG</t>
  </si>
  <si>
    <t>N5051.55</t>
  </si>
  <si>
    <t>W00045.55</t>
  </si>
  <si>
    <t>Great Massingham</t>
  </si>
  <si>
    <t>N5246.73</t>
  </si>
  <si>
    <t>E00040.35</t>
  </si>
  <si>
    <t>Gt Yarmouth</t>
  </si>
  <si>
    <t xml:space="preserve"> EGSD</t>
  </si>
  <si>
    <t>N5238.10</t>
  </si>
  <si>
    <t>E00143.40</t>
  </si>
  <si>
    <t>Guernsey</t>
  </si>
  <si>
    <t>EGJB</t>
  </si>
  <si>
    <t>N49 26.10</t>
  </si>
  <si>
    <t>W002 36.12</t>
  </si>
  <si>
    <t>Halfpenny Green</t>
  </si>
  <si>
    <t>EGBO</t>
  </si>
  <si>
    <t>N5230.56</t>
  </si>
  <si>
    <t>W00215.16</t>
  </si>
  <si>
    <t>Halton</t>
  </si>
  <si>
    <t>EGWN</t>
  </si>
  <si>
    <t>N5147.37</t>
  </si>
  <si>
    <t>W00044.20</t>
  </si>
  <si>
    <t>Hamworthy (Helipad)</t>
  </si>
  <si>
    <t>N5043.06</t>
  </si>
  <si>
    <t>W00201.42</t>
  </si>
  <si>
    <t>Hanley</t>
  </si>
  <si>
    <t>N5217.98</t>
  </si>
  <si>
    <t>W00228.22</t>
  </si>
  <si>
    <t>Harwell Aea (Helipad)</t>
  </si>
  <si>
    <t>N5135.44</t>
  </si>
  <si>
    <t>W00117.58</t>
  </si>
  <si>
    <t>EGFE</t>
  </si>
  <si>
    <t>N5149.44</t>
  </si>
  <si>
    <t>W00457.48</t>
  </si>
  <si>
    <t>EGNR</t>
  </si>
  <si>
    <t>N5310.42</t>
  </si>
  <si>
    <t>W00257.58</t>
  </si>
  <si>
    <t>Henlow</t>
  </si>
  <si>
    <t>EGWE</t>
  </si>
  <si>
    <t>N5201.17</t>
  </si>
  <si>
    <t>W0018.10</t>
  </si>
  <si>
    <t>Henstridge</t>
  </si>
  <si>
    <t>EGHS</t>
  </si>
  <si>
    <t>N5059.01</t>
  </si>
  <si>
    <t>W00221.31</t>
  </si>
  <si>
    <t>Hethel</t>
  </si>
  <si>
    <t>EGSK</t>
  </si>
  <si>
    <t>N5233.39</t>
  </si>
  <si>
    <t>E00110.09</t>
  </si>
  <si>
    <t>High Easter</t>
  </si>
  <si>
    <t>N5148.20</t>
  </si>
  <si>
    <t>E00020.46</t>
  </si>
  <si>
    <t>Hinton-In-The-Hedges</t>
  </si>
  <si>
    <t>N5201.75</t>
  </si>
  <si>
    <t>W00112.48</t>
  </si>
  <si>
    <t>Honington</t>
  </si>
  <si>
    <t>EGXH</t>
  </si>
  <si>
    <t>N5220.56</t>
  </si>
  <si>
    <t>Hoy</t>
  </si>
  <si>
    <t>N5847.25</t>
  </si>
  <si>
    <t>Hucknall</t>
  </si>
  <si>
    <t>EGNA</t>
  </si>
  <si>
    <t>N5300.36</t>
  </si>
  <si>
    <t>W00112.50</t>
  </si>
  <si>
    <t>Huddersfield</t>
  </si>
  <si>
    <t>EGND</t>
  </si>
  <si>
    <t>N5337.28</t>
  </si>
  <si>
    <t>W00149.72</t>
  </si>
  <si>
    <t>EGNJ</t>
  </si>
  <si>
    <t>N5335.01</t>
  </si>
  <si>
    <t>W00020.33</t>
  </si>
  <si>
    <t>Insch</t>
  </si>
  <si>
    <t>N5718.32</t>
  </si>
  <si>
    <t>W00238.23</t>
  </si>
  <si>
    <t>Inverness</t>
  </si>
  <si>
    <t>EGPE</t>
  </si>
  <si>
    <t>N5732.43</t>
  </si>
  <si>
    <t>W00402.14</t>
  </si>
  <si>
    <t>Ipswich</t>
  </si>
  <si>
    <t>N5201.20</t>
  </si>
  <si>
    <t>E00111.29</t>
  </si>
  <si>
    <t>Islay</t>
  </si>
  <si>
    <t>EGPI</t>
  </si>
  <si>
    <t>N5540.43</t>
  </si>
  <si>
    <t>Isle of Man</t>
  </si>
  <si>
    <t>EGNS</t>
  </si>
  <si>
    <t>N5405.00</t>
  </si>
  <si>
    <t>W00437.43</t>
  </si>
  <si>
    <t>Isle Of Skye</t>
  </si>
  <si>
    <t>Isle of Wight</t>
  </si>
  <si>
    <t>EGHN</t>
  </si>
  <si>
    <t>N5039.19</t>
  </si>
  <si>
    <t>W00111.07</t>
  </si>
  <si>
    <t>Jersey</t>
  </si>
  <si>
    <t>EGJJ</t>
  </si>
  <si>
    <t>N49 12.48</t>
  </si>
  <si>
    <t>W002 11.73</t>
  </si>
  <si>
    <t>Jurby</t>
  </si>
  <si>
    <t>N5421.26</t>
  </si>
  <si>
    <t>W00430.31</t>
  </si>
  <si>
    <t>Kemble</t>
  </si>
  <si>
    <t>EGBP</t>
  </si>
  <si>
    <t>N5140.08</t>
  </si>
  <si>
    <t>W00203.37</t>
  </si>
  <si>
    <t>Kidlington</t>
  </si>
  <si>
    <t>EGTK</t>
  </si>
  <si>
    <t>N5150.22</t>
  </si>
  <si>
    <t>W00119.20</t>
  </si>
  <si>
    <t>Kinloss</t>
  </si>
  <si>
    <t>N5739.09</t>
  </si>
  <si>
    <t>W00332.29</t>
  </si>
  <si>
    <t>Kinnell</t>
  </si>
  <si>
    <t>Kinross</t>
  </si>
  <si>
    <t>N5611.50</t>
  </si>
  <si>
    <t>W00319.55</t>
  </si>
  <si>
    <t>Kirkbride</t>
  </si>
  <si>
    <t>N5453.00</t>
  </si>
  <si>
    <t>W00312.00</t>
  </si>
  <si>
    <t>Kirkwall</t>
  </si>
  <si>
    <t>EGPA</t>
  </si>
  <si>
    <t>N5857.47</t>
  </si>
  <si>
    <t>W00255.32</t>
  </si>
  <si>
    <t>Lakenheath</t>
  </si>
  <si>
    <t>EGUL</t>
  </si>
  <si>
    <t>N5224.39</t>
  </si>
  <si>
    <t>E00034.45</t>
  </si>
  <si>
    <t>Lamb Holm</t>
  </si>
  <si>
    <t>N5853.18</t>
  </si>
  <si>
    <t>W00253.60</t>
  </si>
  <si>
    <t>Lands End</t>
  </si>
  <si>
    <t>EGHC</t>
  </si>
  <si>
    <t>N5006.01</t>
  </si>
  <si>
    <t>W00539.45</t>
  </si>
  <si>
    <t>Langar</t>
  </si>
  <si>
    <t>N5253.63</t>
  </si>
  <si>
    <t>W00054.27</t>
  </si>
  <si>
    <t>Langham</t>
  </si>
  <si>
    <t>N5256.20</t>
  </si>
  <si>
    <t>Kidderminster</t>
  </si>
  <si>
    <t>W00213.00</t>
  </si>
  <si>
    <t>Shrewsbury</t>
  </si>
  <si>
    <t>N5243.0</t>
  </si>
  <si>
    <t>W00245.00</t>
  </si>
  <si>
    <t>E00057.43</t>
  </si>
  <si>
    <t>Lasham</t>
  </si>
  <si>
    <t>EGHL</t>
  </si>
  <si>
    <t>N5111.20</t>
  </si>
  <si>
    <t>W00101.92</t>
  </si>
  <si>
    <t>Lashenden</t>
  </si>
  <si>
    <t>EGKH</t>
  </si>
  <si>
    <t>N5109.20</t>
  </si>
  <si>
    <t>E00038.52</t>
  </si>
  <si>
    <t>Leavesden</t>
  </si>
  <si>
    <t>N5141.33</t>
  </si>
  <si>
    <t>W00025.00</t>
  </si>
  <si>
    <t>EGNM</t>
  </si>
  <si>
    <t>N5351.95</t>
  </si>
  <si>
    <t>W00139.63</t>
  </si>
  <si>
    <t>Leeming</t>
  </si>
  <si>
    <t>EGXE</t>
  </si>
  <si>
    <t>N5417.56</t>
  </si>
  <si>
    <t>W00132.17</t>
  </si>
  <si>
    <t>Lee-On-Solent</t>
  </si>
  <si>
    <t>EGHF</t>
  </si>
  <si>
    <t>N5049.09</t>
  </si>
  <si>
    <t>W00112.16</t>
  </si>
  <si>
    <t>Leicester</t>
  </si>
  <si>
    <t>EGBG</t>
  </si>
  <si>
    <t>Clutton Hill Farm</t>
  </si>
  <si>
    <t>X1CH</t>
  </si>
  <si>
    <t>Oldbury on Severn</t>
  </si>
  <si>
    <t>X2OS</t>
  </si>
  <si>
    <t>X3RI</t>
  </si>
  <si>
    <t>Farm Strips</t>
  </si>
  <si>
    <t>Keyston</t>
  </si>
  <si>
    <t xml:space="preserve">Lark Engine Farm </t>
  </si>
  <si>
    <t>X3KY</t>
  </si>
  <si>
    <t>X3LE</t>
  </si>
  <si>
    <t>Lymm Dam</t>
  </si>
  <si>
    <t>Stretton</t>
  </si>
  <si>
    <t>RAF Sealand</t>
  </si>
  <si>
    <t>X4LD</t>
  </si>
  <si>
    <t xml:space="preserve">X4PT </t>
  </si>
  <si>
    <t>X4SR</t>
  </si>
  <si>
    <t>X7SE</t>
  </si>
  <si>
    <t>Dowland</t>
  </si>
  <si>
    <t>Eggesford</t>
  </si>
  <si>
    <t>Farway Common</t>
  </si>
  <si>
    <t>Four Lanes</t>
  </si>
  <si>
    <t>Gorrel Farm</t>
  </si>
  <si>
    <t>Halwell</t>
  </si>
  <si>
    <t>Henscott Farm</t>
  </si>
  <si>
    <t>Lower Botrea</t>
  </si>
  <si>
    <t>Trenderway Farm</t>
  </si>
  <si>
    <t>Watchford Farm</t>
  </si>
  <si>
    <t>Woodlands Farm</t>
  </si>
  <si>
    <t>Branscombe</t>
  </si>
  <si>
    <t xml:space="preserve">X1BE  </t>
  </si>
  <si>
    <t xml:space="preserve">X9DW </t>
  </si>
  <si>
    <t xml:space="preserve">X2EG  </t>
  </si>
  <si>
    <t xml:space="preserve">X2SI  </t>
  </si>
  <si>
    <t xml:space="preserve">X9FM </t>
  </si>
  <si>
    <t xml:space="preserve">X9GF </t>
  </si>
  <si>
    <t xml:space="preserve">X1HA </t>
  </si>
  <si>
    <t xml:space="preserve">X9HE </t>
  </si>
  <si>
    <t xml:space="preserve">X2LB </t>
  </si>
  <si>
    <t xml:space="preserve">X9TF </t>
  </si>
  <si>
    <t xml:space="preserve">X9WF </t>
  </si>
  <si>
    <t xml:space="preserve">X9WD </t>
  </si>
  <si>
    <t>X9BR</t>
  </si>
  <si>
    <t>Rhos y Gilwen Farm</t>
  </si>
  <si>
    <t xml:space="preserve">X7RG  </t>
  </si>
  <si>
    <t>Cruglas Synod Inn</t>
  </si>
  <si>
    <t>X7CR</t>
  </si>
  <si>
    <t>Chirk</t>
  </si>
  <si>
    <t>X7CH</t>
  </si>
  <si>
    <t>Greenlands</t>
  </si>
  <si>
    <t xml:space="preserve">X7GR  </t>
  </si>
  <si>
    <t>Lleweni Parc</t>
  </si>
  <si>
    <t>Bolt Head</t>
  </si>
  <si>
    <t>N5013.65</t>
  </si>
  <si>
    <t>W00348.50</t>
  </si>
  <si>
    <t>Nantclwyd Hall</t>
  </si>
  <si>
    <t>Grangewood</t>
  </si>
  <si>
    <t>Fishburn</t>
  </si>
  <si>
    <t>Snake Farm</t>
  </si>
  <si>
    <t>Boones Farm</t>
  </si>
  <si>
    <t>Bowldown Farm</t>
  </si>
  <si>
    <t>Orange Grove Farm</t>
  </si>
  <si>
    <t>Upper Harford</t>
  </si>
  <si>
    <t xml:space="preserve">X7LP   </t>
  </si>
  <si>
    <t xml:space="preserve">X7NC  </t>
  </si>
  <si>
    <t xml:space="preserve">X9GW </t>
  </si>
  <si>
    <t xml:space="preserve">X5FB  </t>
  </si>
  <si>
    <t xml:space="preserve">X5SF  </t>
  </si>
  <si>
    <t xml:space="preserve">X2BF </t>
  </si>
  <si>
    <t xml:space="preserve">X2BO    </t>
  </si>
  <si>
    <t xml:space="preserve">X2OG    </t>
  </si>
  <si>
    <t xml:space="preserve">X2UH </t>
  </si>
  <si>
    <t xml:space="preserve">Talybont                      </t>
  </si>
  <si>
    <t>Bourne Park</t>
  </si>
  <si>
    <t>Benington</t>
  </si>
  <si>
    <t>Binstead</t>
  </si>
  <si>
    <t>Clipgate</t>
  </si>
  <si>
    <t>Lyminge</t>
  </si>
  <si>
    <t>Maypole Farm</t>
  </si>
  <si>
    <t xml:space="preserve">Old Hay Farm </t>
  </si>
  <si>
    <t>Pent Farm</t>
  </si>
  <si>
    <t>Stoke Airfield</t>
  </si>
  <si>
    <t>Brook Farm</t>
  </si>
  <si>
    <t>Claybrooke Farm</t>
  </si>
  <si>
    <t>Alder Hall</t>
  </si>
  <si>
    <t>Bucknall</t>
  </si>
  <si>
    <t>Castle Bytham</t>
  </si>
  <si>
    <t>Whaley Farm</t>
  </si>
  <si>
    <t>Ashleys Field</t>
  </si>
  <si>
    <t xml:space="preserve">X7TB  </t>
  </si>
  <si>
    <t xml:space="preserve">X2BP </t>
  </si>
  <si>
    <t xml:space="preserve">X9BE </t>
  </si>
  <si>
    <t xml:space="preserve">X2BS  </t>
  </si>
  <si>
    <t xml:space="preserve">X1CG  </t>
  </si>
  <si>
    <t xml:space="preserve">EGMF  </t>
  </si>
  <si>
    <t xml:space="preserve">X2FK   </t>
  </si>
  <si>
    <t xml:space="preserve">EGHB   </t>
  </si>
  <si>
    <t xml:space="preserve">X2OH   </t>
  </si>
  <si>
    <t xml:space="preserve">X2PF   </t>
  </si>
  <si>
    <t xml:space="preserve">X2SK  </t>
  </si>
  <si>
    <t xml:space="preserve">X9BF    </t>
  </si>
  <si>
    <t xml:space="preserve">X3CF  </t>
  </si>
  <si>
    <t xml:space="preserve">X3AH  </t>
  </si>
  <si>
    <t xml:space="preserve">X4BK </t>
  </si>
  <si>
    <t xml:space="preserve">X3CI   </t>
  </si>
  <si>
    <t xml:space="preserve">X4CT  </t>
  </si>
  <si>
    <t xml:space="preserve">X4WF </t>
  </si>
  <si>
    <t xml:space="preserve">X4AF  </t>
  </si>
  <si>
    <t>Bakersfield</t>
  </si>
  <si>
    <t>Easton Maudit</t>
  </si>
  <si>
    <t>Gunton Park</t>
  </si>
  <si>
    <t>Capeston Farm</t>
  </si>
  <si>
    <t>Rosemarket</t>
  </si>
  <si>
    <t>Breidden</t>
  </si>
  <si>
    <t>Lane Farm</t>
  </si>
  <si>
    <t>Knockin</t>
  </si>
  <si>
    <t xml:space="preserve">X3BK  </t>
  </si>
  <si>
    <t xml:space="preserve">X3EM  </t>
  </si>
  <si>
    <t xml:space="preserve">X3GF  </t>
  </si>
  <si>
    <t xml:space="preserve">X3BU   </t>
  </si>
  <si>
    <t xml:space="preserve">EGNG  </t>
  </si>
  <si>
    <t xml:space="preserve">X7CF  </t>
  </si>
  <si>
    <t xml:space="preserve">X7RO  </t>
  </si>
  <si>
    <t xml:space="preserve">X7BR   </t>
  </si>
  <si>
    <t xml:space="preserve">X7LF   </t>
  </si>
  <si>
    <t xml:space="preserve">X3OS   </t>
  </si>
  <si>
    <t>Framlingham</t>
  </si>
  <si>
    <t>Jackrell's Farm</t>
  </si>
  <si>
    <t>Swanborough</t>
  </si>
  <si>
    <t xml:space="preserve">Alcester </t>
  </si>
  <si>
    <t>Ettington</t>
  </si>
  <si>
    <t>Garston Farm</t>
  </si>
  <si>
    <t>Manor Farm;  Collingbourne</t>
  </si>
  <si>
    <t>Wing Farm</t>
  </si>
  <si>
    <t>Beeches Farm</t>
  </si>
  <si>
    <t>Boship</t>
  </si>
  <si>
    <t>Cuckoo Tye</t>
  </si>
  <si>
    <t xml:space="preserve">X3FR  </t>
  </si>
  <si>
    <t xml:space="preserve">X2JF   </t>
  </si>
  <si>
    <t xml:space="preserve">X1SF   </t>
  </si>
  <si>
    <t xml:space="preserve">X3AS  </t>
  </si>
  <si>
    <t xml:space="preserve">X3ET  </t>
  </si>
  <si>
    <t xml:space="preserve">X2GF  </t>
  </si>
  <si>
    <t xml:space="preserve">X2MS  </t>
  </si>
  <si>
    <t xml:space="preserve">X2MR  </t>
  </si>
  <si>
    <t xml:space="preserve">X9WG 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</si>
</sst>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General_)"/>
    <numFmt numFmtId="171" formatCode="0_)"/>
    <numFmt numFmtId="172" formatCode="0.00_)"/>
    <numFmt numFmtId="173" formatCode="00"/>
    <numFmt numFmtId="174" formatCode="000"/>
    <numFmt numFmtId="175" formatCode="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3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sz val="10"/>
      <color indexed="12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sz val="14"/>
      <name val="Courier"/>
      <family val="3"/>
    </font>
    <font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6" borderId="1" applyNumberFormat="0" applyAlignment="0" applyProtection="0"/>
    <xf numFmtId="0" fontId="30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  <xf numFmtId="0" fontId="37" fillId="0" borderId="6" applyNumberFormat="0" applyFill="0" applyAlignment="0" applyProtection="0"/>
    <xf numFmtId="0" fontId="38" fillId="5" borderId="0" applyNumberFormat="0" applyBorder="0" applyAlignment="0" applyProtection="0"/>
    <xf numFmtId="0" fontId="0" fillId="3" borderId="7" applyNumberFormat="0" applyFont="0" applyAlignment="0" applyProtection="0"/>
    <xf numFmtId="0" fontId="39" fillId="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2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0" fillId="0" borderId="20" xfId="0" applyFill="1" applyBorder="1" applyAlignment="1" quotePrefix="1">
      <alignment horizontal="left"/>
    </xf>
    <xf numFmtId="0" fontId="0" fillId="0" borderId="0" xfId="0" applyBorder="1" applyAlignment="1">
      <alignment horizontal="left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3" xfId="0" applyFont="1" applyBorder="1" applyAlignment="1" applyProtection="1">
      <alignment/>
      <protection locked="0"/>
    </xf>
    <xf numFmtId="1" fontId="3" fillId="0" borderId="23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6" fillId="0" borderId="34" xfId="0" applyFont="1" applyFill="1" applyBorder="1" applyAlignment="1" applyProtection="1">
      <alignment horizontal="center" vertical="center"/>
      <protection/>
    </xf>
    <xf numFmtId="171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Continuous" vertical="center"/>
      <protection/>
    </xf>
    <xf numFmtId="171" fontId="6" fillId="0" borderId="22" xfId="0" applyNumberFormat="1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Continuous" vertical="center"/>
      <protection/>
    </xf>
    <xf numFmtId="0" fontId="6" fillId="0" borderId="41" xfId="0" applyFont="1" applyBorder="1" applyAlignment="1" applyProtection="1">
      <alignment horizontal="centerContinuous" vertical="center"/>
      <protection/>
    </xf>
    <xf numFmtId="0" fontId="6" fillId="0" borderId="42" xfId="0" applyFont="1" applyBorder="1" applyAlignment="1" applyProtection="1">
      <alignment horizontal="left" vertical="center"/>
      <protection/>
    </xf>
    <xf numFmtId="0" fontId="6" fillId="0" borderId="43" xfId="0" applyFont="1" applyBorder="1" applyAlignment="1" applyProtection="1">
      <alignment horizontal="left" vertical="center"/>
      <protection/>
    </xf>
    <xf numFmtId="0" fontId="6" fillId="0" borderId="44" xfId="0" applyFont="1" applyBorder="1" applyAlignment="1" applyProtection="1">
      <alignment horizontal="centerContinuous" vertical="center"/>
      <protection/>
    </xf>
    <xf numFmtId="9" fontId="6" fillId="0" borderId="43" xfId="0" applyNumberFormat="1" applyFont="1" applyBorder="1" applyAlignment="1" applyProtection="1">
      <alignment horizontal="left" vertical="center"/>
      <protection/>
    </xf>
    <xf numFmtId="0" fontId="12" fillId="0" borderId="45" xfId="0" applyFont="1" applyBorder="1" applyAlignment="1" applyProtection="1">
      <alignment horizontal="left" vertical="center"/>
      <protection/>
    </xf>
    <xf numFmtId="0" fontId="12" fillId="0" borderId="42" xfId="0" applyFont="1" applyBorder="1" applyAlignment="1" applyProtection="1">
      <alignment vertical="center"/>
      <protection/>
    </xf>
    <xf numFmtId="0" fontId="0" fillId="0" borderId="32" xfId="0" applyBorder="1" applyAlignment="1" applyProtection="1">
      <alignment/>
      <protection/>
    </xf>
    <xf numFmtId="0" fontId="8" fillId="0" borderId="32" xfId="0" applyFont="1" applyBorder="1" applyAlignment="1" applyProtection="1">
      <alignment vertical="center"/>
      <protection/>
    </xf>
    <xf numFmtId="0" fontId="12" fillId="0" borderId="32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/>
      <protection/>
    </xf>
    <xf numFmtId="0" fontId="8" fillId="0" borderId="46" xfId="0" applyFont="1" applyBorder="1" applyAlignment="1" applyProtection="1">
      <alignment horizontal="centerContinuous" vertical="center"/>
      <protection/>
    </xf>
    <xf numFmtId="0" fontId="9" fillId="0" borderId="46" xfId="0" applyFont="1" applyBorder="1" applyAlignment="1" applyProtection="1">
      <alignment horizontal="centerContinuous" vertical="center"/>
      <protection/>
    </xf>
    <xf numFmtId="0" fontId="9" fillId="0" borderId="47" xfId="0" applyFont="1" applyBorder="1" applyAlignment="1" applyProtection="1">
      <alignment horizontal="centerContinuous" vertical="center"/>
      <protection/>
    </xf>
    <xf numFmtId="0" fontId="9" fillId="0" borderId="15" xfId="0" applyFont="1" applyBorder="1" applyAlignment="1" applyProtection="1">
      <alignment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Continuous" vertical="center"/>
      <protection/>
    </xf>
    <xf numFmtId="0" fontId="6" fillId="0" borderId="34" xfId="0" applyFont="1" applyBorder="1" applyAlignment="1" applyProtection="1">
      <alignment horizontal="centerContinuous"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0" fillId="0" borderId="20" xfId="0" applyBorder="1" applyAlignment="1" applyProtection="1">
      <alignment horizontal="centerContinuous"/>
      <protection/>
    </xf>
    <xf numFmtId="0" fontId="4" fillId="0" borderId="49" xfId="0" applyFont="1" applyBorder="1" applyAlignment="1" applyProtection="1">
      <alignment horizontal="centerContinuous" vertical="center"/>
      <protection/>
    </xf>
    <xf numFmtId="0" fontId="15" fillId="0" borderId="20" xfId="0" applyFont="1" applyBorder="1" applyAlignment="1" applyProtection="1">
      <alignment horizontal="centerContinuous" vertical="center"/>
      <protection/>
    </xf>
    <xf numFmtId="0" fontId="9" fillId="0" borderId="37" xfId="0" applyFont="1" applyBorder="1" applyAlignment="1" applyProtection="1">
      <alignment horizontal="centerContinuous" vertical="center"/>
      <protection/>
    </xf>
    <xf numFmtId="0" fontId="0" fillId="0" borderId="21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9" fillId="0" borderId="50" xfId="0" applyFont="1" applyBorder="1" applyAlignment="1" applyProtection="1">
      <alignment/>
      <protection/>
    </xf>
    <xf numFmtId="0" fontId="9" fillId="0" borderId="51" xfId="0" applyFont="1" applyBorder="1" applyAlignment="1" applyProtection="1">
      <alignment/>
      <protection/>
    </xf>
    <xf numFmtId="0" fontId="9" fillId="0" borderId="52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" fontId="16" fillId="0" borderId="53" xfId="0" applyNumberFormat="1" applyFont="1" applyBorder="1" applyAlignment="1" applyProtection="1">
      <alignment horizontal="centerContinuous" vertical="center"/>
      <protection/>
    </xf>
    <xf numFmtId="173" fontId="16" fillId="0" borderId="20" xfId="0" applyNumberFormat="1" applyFont="1" applyBorder="1" applyAlignment="1" applyProtection="1">
      <alignment horizontal="centerContinuous" vertical="center"/>
      <protection/>
    </xf>
    <xf numFmtId="0" fontId="16" fillId="0" borderId="53" xfId="0" applyFont="1" applyBorder="1" applyAlignment="1" applyProtection="1">
      <alignment horizontal="centerContinuous" vertical="center"/>
      <protection/>
    </xf>
    <xf numFmtId="0" fontId="9" fillId="0" borderId="21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54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44" xfId="0" applyFont="1" applyBorder="1" applyAlignment="1" applyProtection="1">
      <alignment horizontal="centerContinuous" vertical="center"/>
      <protection/>
    </xf>
    <xf numFmtId="0" fontId="12" fillId="0" borderId="54" xfId="0" applyFont="1" applyFill="1" applyBorder="1" applyAlignment="1" applyProtection="1">
      <alignment horizontal="centerContinuous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1" fontId="16" fillId="0" borderId="56" xfId="0" applyNumberFormat="1" applyFont="1" applyBorder="1" applyAlignment="1" applyProtection="1">
      <alignment horizontal="centerContinuous" vertical="center"/>
      <protection/>
    </xf>
    <xf numFmtId="173" fontId="16" fillId="0" borderId="57" xfId="0" applyNumberFormat="1" applyFont="1" applyBorder="1" applyAlignment="1" applyProtection="1">
      <alignment horizontal="centerContinuous" vertical="center"/>
      <protection/>
    </xf>
    <xf numFmtId="0" fontId="16" fillId="0" borderId="56" xfId="0" applyFont="1" applyBorder="1" applyAlignment="1" applyProtection="1">
      <alignment horizontal="centerContinuous" vertical="center"/>
      <protection/>
    </xf>
    <xf numFmtId="0" fontId="13" fillId="0" borderId="58" xfId="0" applyFont="1" applyBorder="1" applyAlignment="1" applyProtection="1">
      <alignment horizontal="centerContinuous" vertical="center"/>
      <protection/>
    </xf>
    <xf numFmtId="0" fontId="14" fillId="0" borderId="58" xfId="0" applyFont="1" applyBorder="1" applyAlignment="1" applyProtection="1">
      <alignment horizontal="centerContinuous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171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174" fontId="16" fillId="0" borderId="21" xfId="0" applyNumberFormat="1" applyFont="1" applyFill="1" applyBorder="1" applyAlignment="1" applyProtection="1">
      <alignment horizontal="center" vertical="center"/>
      <protection/>
    </xf>
    <xf numFmtId="174" fontId="17" fillId="0" borderId="63" xfId="0" applyNumberFormat="1" applyFont="1" applyFill="1" applyBorder="1" applyAlignment="1" applyProtection="1">
      <alignment horizontal="center" vertical="center"/>
      <protection/>
    </xf>
    <xf numFmtId="1" fontId="16" fillId="0" borderId="21" xfId="0" applyNumberFormat="1" applyFont="1" applyFill="1" applyBorder="1" applyAlignment="1" applyProtection="1">
      <alignment horizontal="center" vertical="center"/>
      <protection/>
    </xf>
    <xf numFmtId="173" fontId="16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174" fontId="18" fillId="0" borderId="63" xfId="0" applyNumberFormat="1" applyFont="1" applyFill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 horizontal="centerContinuous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3" fillId="0" borderId="53" xfId="0" applyFont="1" applyBorder="1" applyAlignment="1" applyProtection="1">
      <alignment/>
      <protection locked="0"/>
    </xf>
    <xf numFmtId="0" fontId="3" fillId="0" borderId="58" xfId="0" applyFont="1" applyBorder="1" applyAlignment="1" applyProtection="1">
      <alignment/>
      <protection locked="0"/>
    </xf>
    <xf numFmtId="1" fontId="3" fillId="0" borderId="58" xfId="0" applyNumberFormat="1" applyFont="1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5" xfId="0" applyBorder="1" applyAlignment="1">
      <alignment horizontal="center"/>
    </xf>
    <xf numFmtId="0" fontId="3" fillId="0" borderId="60" xfId="0" applyFont="1" applyFill="1" applyBorder="1" applyAlignment="1" applyProtection="1">
      <alignment/>
      <protection locked="0"/>
    </xf>
    <xf numFmtId="0" fontId="3" fillId="5" borderId="5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15" borderId="31" xfId="0" applyFont="1" applyFill="1" applyBorder="1" applyAlignment="1" applyProtection="1">
      <alignment/>
      <protection/>
    </xf>
    <xf numFmtId="0" fontId="2" fillId="15" borderId="33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15" borderId="3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15" borderId="22" xfId="0" applyFont="1" applyFill="1" applyBorder="1" applyAlignment="1" applyProtection="1">
      <alignment/>
      <protection/>
    </xf>
    <xf numFmtId="0" fontId="2" fillId="15" borderId="36" xfId="0" applyFont="1" applyFill="1" applyBorder="1" applyAlignment="1" applyProtection="1">
      <alignment/>
      <protection/>
    </xf>
    <xf numFmtId="0" fontId="2" fillId="15" borderId="23" xfId="0" applyFont="1" applyFill="1" applyBorder="1" applyAlignment="1" applyProtection="1">
      <alignment/>
      <protection/>
    </xf>
    <xf numFmtId="0" fontId="2" fillId="15" borderId="66" xfId="0" applyFont="1" applyFill="1" applyBorder="1" applyAlignment="1" applyProtection="1">
      <alignment/>
      <protection/>
    </xf>
    <xf numFmtId="174" fontId="3" fillId="5" borderId="23" xfId="0" applyNumberFormat="1" applyFont="1" applyFill="1" applyBorder="1" applyAlignment="1" applyProtection="1">
      <alignment/>
      <protection/>
    </xf>
    <xf numFmtId="1" fontId="3" fillId="5" borderId="23" xfId="0" applyNumberFormat="1" applyFont="1" applyFill="1" applyBorder="1" applyAlignment="1" applyProtection="1">
      <alignment/>
      <protection/>
    </xf>
    <xf numFmtId="0" fontId="3" fillId="5" borderId="23" xfId="0" applyFont="1" applyFill="1" applyBorder="1" applyAlignment="1" applyProtection="1">
      <alignment/>
      <protection/>
    </xf>
    <xf numFmtId="1" fontId="3" fillId="5" borderId="66" xfId="0" applyNumberFormat="1" applyFont="1" applyFill="1" applyBorder="1" applyAlignment="1" applyProtection="1">
      <alignment/>
      <protection/>
    </xf>
    <xf numFmtId="0" fontId="2" fillId="15" borderId="67" xfId="0" applyFont="1" applyFill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" fontId="3" fillId="0" borderId="13" xfId="0" applyNumberFormat="1" applyFont="1" applyBorder="1" applyAlignment="1" applyProtection="1">
      <alignment/>
      <protection/>
    </xf>
    <xf numFmtId="0" fontId="2" fillId="15" borderId="62" xfId="0" applyFont="1" applyFill="1" applyBorder="1" applyAlignment="1" applyProtection="1">
      <alignment/>
      <protection/>
    </xf>
    <xf numFmtId="0" fontId="2" fillId="15" borderId="68" xfId="0" applyFont="1" applyFill="1" applyBorder="1" applyAlignment="1" applyProtection="1">
      <alignment/>
      <protection/>
    </xf>
    <xf numFmtId="0" fontId="2" fillId="15" borderId="69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9" fillId="0" borderId="70" xfId="0" applyFont="1" applyBorder="1" applyAlignment="1" applyProtection="1">
      <alignment/>
      <protection locked="0"/>
    </xf>
    <xf numFmtId="0" fontId="9" fillId="0" borderId="71" xfId="0" applyFont="1" applyBorder="1" applyAlignment="1" applyProtection="1">
      <alignment/>
      <protection locked="0"/>
    </xf>
    <xf numFmtId="0" fontId="20" fillId="0" borderId="72" xfId="0" applyFont="1" applyBorder="1" applyAlignment="1" applyProtection="1">
      <alignment/>
      <protection locked="0"/>
    </xf>
    <xf numFmtId="0" fontId="20" fillId="0" borderId="53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 horizontal="center"/>
      <protection/>
    </xf>
    <xf numFmtId="0" fontId="12" fillId="0" borderId="73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73" xfId="0" applyFont="1" applyBorder="1" applyAlignment="1" applyProtection="1">
      <alignment horizontal="centerContinuous" vertical="center"/>
      <protection/>
    </xf>
    <xf numFmtId="0" fontId="8" fillId="0" borderId="15" xfId="0" applyFont="1" applyBorder="1" applyAlignment="1" applyProtection="1">
      <alignment horizontal="centerContinuous" vertical="center"/>
      <protection/>
    </xf>
    <xf numFmtId="0" fontId="9" fillId="0" borderId="15" xfId="0" applyFont="1" applyBorder="1" applyAlignment="1" applyProtection="1">
      <alignment horizontal="centerContinuous" vertical="center"/>
      <protection/>
    </xf>
    <xf numFmtId="0" fontId="6" fillId="0" borderId="49" xfId="0" applyFont="1" applyBorder="1" applyAlignment="1" applyProtection="1">
      <alignment horizontal="centerContinuous" vertical="center"/>
      <protection/>
    </xf>
    <xf numFmtId="0" fontId="9" fillId="0" borderId="61" xfId="0" applyFont="1" applyBorder="1" applyAlignment="1" applyProtection="1">
      <alignment horizontal="centerContinuous" vertical="center"/>
      <protection/>
    </xf>
    <xf numFmtId="0" fontId="9" fillId="0" borderId="32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65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18" fillId="0" borderId="74" xfId="0" applyNumberFormat="1" applyFont="1" applyFill="1" applyBorder="1" applyAlignment="1" applyProtection="1">
      <alignment horizontal="center" vertical="center"/>
      <protection/>
    </xf>
    <xf numFmtId="1" fontId="18" fillId="0" borderId="75" xfId="0" applyNumberFormat="1" applyFont="1" applyFill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6" fillId="0" borderId="78" xfId="0" applyFont="1" applyBorder="1" applyAlignment="1" applyProtection="1">
      <alignment horizontal="centerContinuous" vertical="center"/>
      <protection/>
    </xf>
    <xf numFmtId="0" fontId="0" fillId="0" borderId="15" xfId="0" applyBorder="1" applyAlignment="1" applyProtection="1">
      <alignment horizontal="centerContinuous" vertical="center"/>
      <protection/>
    </xf>
    <xf numFmtId="171" fontId="6" fillId="0" borderId="59" xfId="0" applyNumberFormat="1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1" fontId="16" fillId="0" borderId="34" xfId="0" applyNumberFormat="1" applyFont="1" applyFill="1" applyBorder="1" applyAlignment="1" applyProtection="1">
      <alignment horizontal="center" vertical="center"/>
      <protection/>
    </xf>
    <xf numFmtId="174" fontId="16" fillId="0" borderId="34" xfId="0" applyNumberFormat="1" applyFont="1" applyFill="1" applyBorder="1" applyAlignment="1" applyProtection="1">
      <alignment horizontal="center" vertical="center"/>
      <protection/>
    </xf>
    <xf numFmtId="173" fontId="16" fillId="0" borderId="34" xfId="0" applyNumberFormat="1" applyFont="1" applyFill="1" applyBorder="1" applyAlignment="1" applyProtection="1">
      <alignment horizontal="center" vertical="center"/>
      <protection/>
    </xf>
    <xf numFmtId="174" fontId="18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1" fontId="18" fillId="0" borderId="32" xfId="0" applyNumberFormat="1" applyFont="1" applyFill="1" applyBorder="1" applyAlignment="1" applyProtection="1">
      <alignment horizontal="center" vertical="center"/>
      <protection/>
    </xf>
    <xf numFmtId="1" fontId="18" fillId="0" borderId="30" xfId="0" applyNumberFormat="1" applyFont="1" applyFill="1" applyBorder="1" applyAlignment="1" applyProtection="1">
      <alignment horizontal="center" vertical="center"/>
      <protection/>
    </xf>
    <xf numFmtId="1" fontId="18" fillId="0" borderId="33" xfId="0" applyNumberFormat="1" applyFont="1" applyFill="1" applyBorder="1" applyAlignment="1" applyProtection="1">
      <alignment horizontal="center" vertical="center"/>
      <protection/>
    </xf>
    <xf numFmtId="174" fontId="3" fillId="5" borderId="58" xfId="0" applyNumberFormat="1" applyFont="1" applyFill="1" applyBorder="1" applyAlignment="1" applyProtection="1">
      <alignment/>
      <protection/>
    </xf>
    <xf numFmtId="1" fontId="3" fillId="5" borderId="58" xfId="0" applyNumberFormat="1" applyFont="1" applyFill="1" applyBorder="1" applyAlignment="1" applyProtection="1">
      <alignment/>
      <protection/>
    </xf>
    <xf numFmtId="0" fontId="3" fillId="5" borderId="58" xfId="0" applyFont="1" applyFill="1" applyBorder="1" applyAlignment="1" applyProtection="1">
      <alignment/>
      <protection/>
    </xf>
    <xf numFmtId="1" fontId="3" fillId="5" borderId="79" xfId="0" applyNumberFormat="1" applyFont="1" applyFill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7" fillId="0" borderId="35" xfId="0" applyFont="1" applyBorder="1" applyAlignment="1" applyProtection="1">
      <alignment horizontal="center" vertical="center"/>
      <protection/>
    </xf>
    <xf numFmtId="172" fontId="10" fillId="0" borderId="40" xfId="0" applyNumberFormat="1" applyFont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/>
      <protection/>
    </xf>
    <xf numFmtId="0" fontId="9" fillId="0" borderId="46" xfId="0" applyFont="1" applyBorder="1" applyAlignment="1" applyProtection="1">
      <alignment/>
      <protection/>
    </xf>
    <xf numFmtId="0" fontId="12" fillId="0" borderId="46" xfId="0" applyFont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horizontal="left"/>
      <protection/>
    </xf>
    <xf numFmtId="172" fontId="11" fillId="0" borderId="46" xfId="0" applyNumberFormat="1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9" fillId="0" borderId="47" xfId="0" applyFont="1" applyBorder="1" applyAlignment="1" applyProtection="1">
      <alignment/>
      <protection/>
    </xf>
    <xf numFmtId="174" fontId="3" fillId="0" borderId="23" xfId="0" applyNumberFormat="1" applyFont="1" applyBorder="1" applyAlignment="1" applyProtection="1">
      <alignment/>
      <protection locked="0"/>
    </xf>
    <xf numFmtId="173" fontId="3" fillId="0" borderId="23" xfId="0" applyNumberFormat="1" applyFont="1" applyBorder="1" applyAlignment="1" applyProtection="1">
      <alignment/>
      <protection locked="0"/>
    </xf>
    <xf numFmtId="174" fontId="3" fillId="0" borderId="58" xfId="0" applyNumberFormat="1" applyFont="1" applyBorder="1" applyAlignment="1" applyProtection="1">
      <alignment/>
      <protection locked="0"/>
    </xf>
    <xf numFmtId="173" fontId="3" fillId="0" borderId="58" xfId="0" applyNumberFormat="1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9" fillId="0" borderId="50" xfId="0" applyFont="1" applyBorder="1" applyAlignment="1" applyProtection="1">
      <alignment/>
      <protection locked="0"/>
    </xf>
    <xf numFmtId="0" fontId="9" fillId="0" borderId="51" xfId="0" applyFont="1" applyBorder="1" applyAlignment="1" applyProtection="1">
      <alignment/>
      <protection locked="0"/>
    </xf>
    <xf numFmtId="0" fontId="9" fillId="0" borderId="5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4" fillId="0" borderId="36" xfId="0" applyNumberFormat="1" applyFont="1" applyBorder="1" applyAlignment="1" applyProtection="1">
      <alignment horizontal="right" vertical="center"/>
      <protection locked="0"/>
    </xf>
    <xf numFmtId="173" fontId="16" fillId="0" borderId="20" xfId="0" applyNumberFormat="1" applyFont="1" applyBorder="1" applyAlignment="1" applyProtection="1">
      <alignment horizontal="centerContinuous" vertical="center"/>
      <protection locked="0"/>
    </xf>
    <xf numFmtId="1" fontId="16" fillId="0" borderId="72" xfId="0" applyNumberFormat="1" applyFont="1" applyBorder="1" applyAlignment="1" applyProtection="1">
      <alignment horizontal="centerContinuous" vertical="center"/>
      <protection locked="0"/>
    </xf>
    <xf numFmtId="173" fontId="16" fillId="0" borderId="15" xfId="0" applyNumberFormat="1" applyFont="1" applyBorder="1" applyAlignment="1" applyProtection="1">
      <alignment horizontal="centerContinuous" vertical="center"/>
      <protection locked="0"/>
    </xf>
    <xf numFmtId="0" fontId="4" fillId="0" borderId="36" xfId="0" applyFont="1" applyBorder="1" applyAlignment="1" applyProtection="1">
      <alignment horizontal="right" vertical="center"/>
      <protection locked="0"/>
    </xf>
    <xf numFmtId="0" fontId="16" fillId="0" borderId="72" xfId="0" applyFont="1" applyBorder="1" applyAlignment="1" applyProtection="1">
      <alignment horizontal="centerContinuous" vertical="center"/>
      <protection locked="0"/>
    </xf>
    <xf numFmtId="0" fontId="9" fillId="0" borderId="63" xfId="0" applyFont="1" applyBorder="1" applyAlignment="1" applyProtection="1">
      <alignment/>
      <protection locked="0"/>
    </xf>
    <xf numFmtId="0" fontId="9" fillId="0" borderId="68" xfId="0" applyFont="1" applyBorder="1" applyAlignment="1" applyProtection="1">
      <alignment/>
      <protection locked="0"/>
    </xf>
    <xf numFmtId="0" fontId="9" fillId="0" borderId="80" xfId="0" applyFont="1" applyBorder="1" applyAlignment="1" applyProtection="1">
      <alignment/>
      <protection locked="0"/>
    </xf>
    <xf numFmtId="0" fontId="9" fillId="0" borderId="27" xfId="0" applyFont="1" applyBorder="1" applyAlignment="1" applyProtection="1">
      <alignment/>
      <protection locked="0"/>
    </xf>
    <xf numFmtId="173" fontId="3" fillId="0" borderId="23" xfId="0" applyNumberFormat="1" applyFont="1" applyFill="1" applyBorder="1" applyAlignment="1" applyProtection="1">
      <alignment/>
      <protection locked="0"/>
    </xf>
    <xf numFmtId="0" fontId="21" fillId="15" borderId="31" xfId="0" applyFont="1" applyFill="1" applyBorder="1" applyAlignment="1">
      <alignment vertical="center"/>
    </xf>
    <xf numFmtId="0" fontId="0" fillId="15" borderId="32" xfId="0" applyFill="1" applyBorder="1" applyAlignment="1">
      <alignment vertical="center"/>
    </xf>
    <xf numFmtId="0" fontId="22" fillId="15" borderId="32" xfId="0" applyFont="1" applyFill="1" applyBorder="1" applyAlignment="1">
      <alignment vertical="center"/>
    </xf>
    <xf numFmtId="14" fontId="22" fillId="15" borderId="32" xfId="0" applyNumberFormat="1" applyFont="1" applyFill="1" applyBorder="1" applyAlignment="1">
      <alignment vertical="center"/>
    </xf>
    <xf numFmtId="0" fontId="22" fillId="15" borderId="33" xfId="0" applyFont="1" applyFill="1" applyBorder="1" applyAlignment="1">
      <alignment horizontal="right" vertical="center"/>
    </xf>
    <xf numFmtId="0" fontId="0" fillId="9" borderId="31" xfId="0" applyFill="1" applyBorder="1" applyAlignment="1">
      <alignment/>
    </xf>
    <xf numFmtId="0" fontId="0" fillId="9" borderId="32" xfId="0" applyFill="1" applyBorder="1" applyAlignment="1">
      <alignment/>
    </xf>
    <xf numFmtId="2" fontId="0" fillId="9" borderId="32" xfId="0" applyNumberFormat="1" applyFill="1" applyBorder="1" applyAlignment="1">
      <alignment/>
    </xf>
    <xf numFmtId="0" fontId="0" fillId="9" borderId="22" xfId="0" applyFill="1" applyBorder="1" applyAlignment="1">
      <alignment/>
    </xf>
    <xf numFmtId="2" fontId="0" fillId="0" borderId="0" xfId="0" applyNumberFormat="1" applyAlignment="1">
      <alignment/>
    </xf>
    <xf numFmtId="0" fontId="0" fillId="5" borderId="0" xfId="0" applyFill="1" applyBorder="1" applyAlignment="1">
      <alignment/>
    </xf>
    <xf numFmtId="0" fontId="0" fillId="5" borderId="81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59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81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15" xfId="0" applyFill="1" applyBorder="1" applyAlignment="1">
      <alignment horizontal="center"/>
    </xf>
    <xf numFmtId="2" fontId="0" fillId="17" borderId="15" xfId="0" applyNumberFormat="1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59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81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59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8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0" xfId="0" applyFill="1" applyBorder="1" applyAlignment="1">
      <alignment horizontal="left"/>
    </xf>
    <xf numFmtId="2" fontId="0" fillId="5" borderId="0" xfId="0" applyNumberFormat="1" applyFill="1" applyBorder="1" applyAlignment="1">
      <alignment/>
    </xf>
    <xf numFmtId="0" fontId="1" fillId="17" borderId="81" xfId="0" applyFont="1" applyFill="1" applyBorder="1" applyAlignment="1">
      <alignment/>
    </xf>
    <xf numFmtId="0" fontId="1" fillId="18" borderId="81" xfId="0" applyFont="1" applyFill="1" applyBorder="1" applyAlignment="1">
      <alignment/>
    </xf>
    <xf numFmtId="0" fontId="1" fillId="19" borderId="81" xfId="0" applyFont="1" applyFill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17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3" fillId="15" borderId="82" xfId="0" applyFont="1" applyFill="1" applyBorder="1" applyAlignment="1">
      <alignment horizontal="center" vertical="center"/>
    </xf>
    <xf numFmtId="0" fontId="23" fillId="15" borderId="83" xfId="0" applyFont="1" applyFill="1" applyBorder="1" applyAlignment="1">
      <alignment horizontal="center" vertical="center"/>
    </xf>
    <xf numFmtId="0" fontId="23" fillId="15" borderId="62" xfId="0" applyFont="1" applyFill="1" applyBorder="1" applyAlignment="1">
      <alignment horizontal="center" vertical="center"/>
    </xf>
    <xf numFmtId="0" fontId="23" fillId="15" borderId="69" xfId="0" applyFont="1" applyFill="1" applyBorder="1" applyAlignment="1">
      <alignment horizontal="center" vertical="center"/>
    </xf>
    <xf numFmtId="0" fontId="20" fillId="5" borderId="84" xfId="0" applyFont="1" applyFill="1" applyBorder="1" applyAlignment="1">
      <alignment/>
    </xf>
    <xf numFmtId="0" fontId="20" fillId="5" borderId="66" xfId="0" applyFont="1" applyFill="1" applyBorder="1" applyAlignment="1">
      <alignment/>
    </xf>
    <xf numFmtId="0" fontId="20" fillId="5" borderId="79" xfId="0" applyFont="1" applyFill="1" applyBorder="1" applyAlignment="1">
      <alignment/>
    </xf>
    <xf numFmtId="0" fontId="0" fillId="20" borderId="0" xfId="0" applyFill="1" applyAlignment="1">
      <alignment/>
    </xf>
    <xf numFmtId="0" fontId="19" fillId="20" borderId="0" xfId="0" applyFont="1" applyFill="1" applyAlignment="1">
      <alignment/>
    </xf>
    <xf numFmtId="0" fontId="24" fillId="20" borderId="0" xfId="0" applyFont="1" applyFill="1" applyAlignment="1">
      <alignment/>
    </xf>
    <xf numFmtId="0" fontId="9" fillId="0" borderId="69" xfId="0" applyFont="1" applyBorder="1" applyAlignment="1" applyProtection="1">
      <alignment/>
      <protection locked="0"/>
    </xf>
    <xf numFmtId="0" fontId="9" fillId="0" borderId="85" xfId="0" applyFont="1" applyBorder="1" applyAlignment="1" applyProtection="1">
      <alignment/>
      <protection locked="0"/>
    </xf>
    <xf numFmtId="0" fontId="0" fillId="5" borderId="11" xfId="0" applyFill="1" applyBorder="1" applyAlignment="1">
      <alignment/>
    </xf>
    <xf numFmtId="166" fontId="0" fillId="19" borderId="0" xfId="0" applyNumberFormat="1" applyFill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17" borderId="12" xfId="0" applyFill="1" applyBorder="1" applyAlignment="1">
      <alignment/>
    </xf>
    <xf numFmtId="2" fontId="0" fillId="17" borderId="0" xfId="0" applyNumberFormat="1" applyFill="1" applyBorder="1" applyAlignment="1">
      <alignment/>
    </xf>
    <xf numFmtId="0" fontId="0" fillId="17" borderId="0" xfId="0" applyFill="1" applyBorder="1" applyAlignment="1">
      <alignment horizontal="center"/>
    </xf>
    <xf numFmtId="0" fontId="0" fillId="17" borderId="14" xfId="0" applyFill="1" applyBorder="1" applyAlignment="1">
      <alignment/>
    </xf>
    <xf numFmtId="0" fontId="0" fillId="18" borderId="12" xfId="0" applyFill="1" applyBorder="1" applyAlignment="1">
      <alignment/>
    </xf>
    <xf numFmtId="2" fontId="0" fillId="18" borderId="0" xfId="0" applyNumberFormat="1" applyFill="1" applyBorder="1" applyAlignment="1">
      <alignment/>
    </xf>
    <xf numFmtId="0" fontId="0" fillId="19" borderId="12" xfId="0" applyFill="1" applyBorder="1" applyAlignment="1">
      <alignment/>
    </xf>
    <xf numFmtId="2" fontId="0" fillId="19" borderId="0" xfId="0" applyNumberFormat="1" applyFill="1" applyBorder="1" applyAlignment="1">
      <alignment/>
    </xf>
    <xf numFmtId="0" fontId="0" fillId="18" borderId="0" xfId="0" applyFill="1" applyBorder="1" applyAlignment="1">
      <alignment horizontal="left"/>
    </xf>
    <xf numFmtId="0" fontId="0" fillId="18" borderId="14" xfId="0" applyFill="1" applyBorder="1" applyAlignment="1">
      <alignment/>
    </xf>
    <xf numFmtId="2" fontId="0" fillId="18" borderId="15" xfId="0" applyNumberFormat="1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5" xfId="0" applyFill="1" applyBorder="1" applyAlignment="1">
      <alignment/>
    </xf>
    <xf numFmtId="2" fontId="0" fillId="19" borderId="15" xfId="0" applyNumberFormat="1" applyFill="1" applyBorder="1" applyAlignment="1">
      <alignment/>
    </xf>
    <xf numFmtId="0" fontId="0" fillId="19" borderId="16" xfId="0" applyFill="1" applyBorder="1" applyAlignment="1">
      <alignment/>
    </xf>
    <xf numFmtId="0" fontId="25" fillId="5" borderId="67" xfId="0" applyFont="1" applyFill="1" applyBorder="1" applyAlignment="1">
      <alignment/>
    </xf>
    <xf numFmtId="0" fontId="25" fillId="5" borderId="81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173" fontId="3" fillId="0" borderId="58" xfId="0" applyNumberFormat="1" applyFont="1" applyFill="1" applyBorder="1" applyAlignment="1" applyProtection="1">
      <alignment/>
      <protection locked="0"/>
    </xf>
    <xf numFmtId="0" fontId="1" fillId="5" borderId="81" xfId="0" applyFont="1" applyFill="1" applyBorder="1" applyAlignment="1">
      <alignment/>
    </xf>
    <xf numFmtId="0" fontId="0" fillId="0" borderId="0" xfId="0" applyFill="1" applyBorder="1" applyAlignment="1">
      <alignment/>
    </xf>
    <xf numFmtId="2" fontId="1" fillId="15" borderId="32" xfId="0" applyNumberFormat="1" applyFont="1" applyFill="1" applyBorder="1" applyAlignment="1">
      <alignment vertical="center"/>
    </xf>
    <xf numFmtId="2" fontId="22" fillId="15" borderId="32" xfId="0" applyNumberFormat="1" applyFont="1" applyFill="1" applyBorder="1" applyAlignment="1">
      <alignment horizontal="right" vertical="center"/>
    </xf>
    <xf numFmtId="2" fontId="22" fillId="15" borderId="32" xfId="0" applyNumberFormat="1" applyFont="1" applyFill="1" applyBorder="1" applyAlignment="1">
      <alignment horizontal="center" vertical="center"/>
    </xf>
    <xf numFmtId="0" fontId="0" fillId="17" borderId="0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2" fontId="0" fillId="21" borderId="0" xfId="0" applyNumberFormat="1" applyFill="1" applyBorder="1" applyAlignment="1">
      <alignment/>
    </xf>
    <xf numFmtId="0" fontId="0" fillId="21" borderId="0" xfId="0" applyFill="1" applyBorder="1" applyAlignment="1">
      <alignment/>
    </xf>
    <xf numFmtId="0" fontId="1" fillId="21" borderId="81" xfId="0" applyFont="1" applyFill="1" applyBorder="1" applyAlignment="1">
      <alignment/>
    </xf>
    <xf numFmtId="0" fontId="0" fillId="21" borderId="81" xfId="0" applyFill="1" applyBorder="1" applyAlignment="1">
      <alignment/>
    </xf>
    <xf numFmtId="2" fontId="0" fillId="21" borderId="0" xfId="0" applyNumberFormat="1" applyFill="1" applyBorder="1" applyAlignment="1" applyProtection="1">
      <alignment/>
      <protection locked="0"/>
    </xf>
    <xf numFmtId="2" fontId="0" fillId="21" borderId="0" xfId="0" applyNumberFormat="1" applyFont="1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5" borderId="49" xfId="0" applyFill="1" applyBorder="1" applyAlignment="1">
      <alignment/>
    </xf>
    <xf numFmtId="0" fontId="0" fillId="5" borderId="20" xfId="0" applyFill="1" applyBorder="1" applyAlignment="1">
      <alignment horizontal="left"/>
    </xf>
    <xf numFmtId="0" fontId="0" fillId="5" borderId="20" xfId="0" applyFill="1" applyBorder="1" applyAlignment="1">
      <alignment/>
    </xf>
    <xf numFmtId="0" fontId="25" fillId="5" borderId="63" xfId="0" applyFont="1" applyFill="1" applyBorder="1" applyAlignment="1">
      <alignment/>
    </xf>
    <xf numFmtId="0" fontId="0" fillId="22" borderId="26" xfId="0" applyFill="1" applyBorder="1" applyAlignment="1">
      <alignment/>
    </xf>
    <xf numFmtId="2" fontId="0" fillId="22" borderId="26" xfId="0" applyNumberFormat="1" applyFill="1" applyBorder="1" applyAlignment="1">
      <alignment/>
    </xf>
    <xf numFmtId="0" fontId="1" fillId="22" borderId="26" xfId="0" applyFont="1" applyFill="1" applyBorder="1" applyAlignment="1">
      <alignment/>
    </xf>
    <xf numFmtId="0" fontId="0" fillId="22" borderId="86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0" xfId="0" applyFill="1" applyBorder="1" applyAlignment="1">
      <alignment/>
    </xf>
    <xf numFmtId="2" fontId="0" fillId="22" borderId="0" xfId="0" applyNumberFormat="1" applyFill="1" applyBorder="1" applyAlignment="1">
      <alignment/>
    </xf>
    <xf numFmtId="0" fontId="1" fillId="22" borderId="0" xfId="0" applyFont="1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/>
    </xf>
    <xf numFmtId="2" fontId="0" fillId="22" borderId="15" xfId="0" applyNumberFormat="1" applyFill="1" applyBorder="1" applyAlignment="1">
      <alignment/>
    </xf>
    <xf numFmtId="0" fontId="0" fillId="22" borderId="87" xfId="0" applyFill="1" applyBorder="1" applyAlignment="1">
      <alignment/>
    </xf>
    <xf numFmtId="0" fontId="0" fillId="22" borderId="81" xfId="0" applyFill="1" applyBorder="1" applyAlignment="1">
      <alignment/>
    </xf>
    <xf numFmtId="0" fontId="0" fillId="22" borderId="59" xfId="0" applyFill="1" applyBorder="1" applyAlignment="1">
      <alignment/>
    </xf>
    <xf numFmtId="166" fontId="0" fillId="19" borderId="0" xfId="0" applyNumberFormat="1" applyFill="1" applyBorder="1" applyAlignment="1">
      <alignment horizontal="center"/>
    </xf>
    <xf numFmtId="0" fontId="15" fillId="0" borderId="33" xfId="0" applyFont="1" applyFill="1" applyBorder="1" applyAlignment="1" applyProtection="1">
      <alignment horizontal="left" vertical="center"/>
      <protection/>
    </xf>
    <xf numFmtId="171" fontId="8" fillId="0" borderId="14" xfId="0" applyNumberFormat="1" applyFont="1" applyBorder="1" applyAlignment="1" applyProtection="1">
      <alignment horizontal="center" vertical="center"/>
      <protection/>
    </xf>
    <xf numFmtId="0" fontId="15" fillId="0" borderId="48" xfId="0" applyFont="1" applyFill="1" applyBorder="1" applyAlignment="1" applyProtection="1">
      <alignment horizontal="left" vertical="center"/>
      <protection/>
    </xf>
    <xf numFmtId="14" fontId="2" fillId="15" borderId="32" xfId="0" applyNumberFormat="1" applyFont="1" applyFill="1" applyBorder="1" applyAlignment="1" applyProtection="1">
      <alignment horizontal="center"/>
      <protection/>
    </xf>
    <xf numFmtId="14" fontId="2" fillId="15" borderId="33" xfId="0" applyNumberFormat="1" applyFont="1" applyFill="1" applyBorder="1" applyAlignment="1" applyProtection="1">
      <alignment horizontal="center"/>
      <protection/>
    </xf>
    <xf numFmtId="0" fontId="2" fillId="15" borderId="23" xfId="0" applyFont="1" applyFill="1" applyBorder="1" applyAlignment="1" applyProtection="1">
      <alignment horizontal="center"/>
      <protection/>
    </xf>
    <xf numFmtId="0" fontId="2" fillId="15" borderId="68" xfId="0" applyFont="1" applyFill="1" applyBorder="1" applyAlignment="1" applyProtection="1">
      <alignment horizontal="center"/>
      <protection/>
    </xf>
    <xf numFmtId="14" fontId="0" fillId="0" borderId="48" xfId="0" applyNumberFormat="1" applyBorder="1" applyAlignment="1" applyProtection="1">
      <alignment horizontal="center"/>
      <protection locked="0"/>
    </xf>
    <xf numFmtId="14" fontId="0" fillId="0" borderId="33" xfId="0" applyNumberFormat="1" applyBorder="1" applyAlignment="1" applyProtection="1">
      <alignment horizontal="center"/>
      <protection locked="0"/>
    </xf>
    <xf numFmtId="0" fontId="1" fillId="15" borderId="31" xfId="0" applyFont="1" applyFill="1" applyBorder="1" applyAlignment="1" applyProtection="1">
      <alignment horizontal="center"/>
      <protection/>
    </xf>
    <xf numFmtId="0" fontId="1" fillId="15" borderId="32" xfId="0" applyFont="1" applyFill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14" fontId="2" fillId="15" borderId="31" xfId="0" applyNumberFormat="1" applyFont="1" applyFill="1" applyBorder="1" applyAlignment="1" applyProtection="1">
      <alignment horizontal="right"/>
      <protection/>
    </xf>
    <xf numFmtId="14" fontId="2" fillId="15" borderId="32" xfId="0" applyNumberFormat="1" applyFont="1" applyFill="1" applyBorder="1" applyAlignment="1" applyProtection="1">
      <alignment horizontal="right"/>
      <protection/>
    </xf>
    <xf numFmtId="0" fontId="2" fillId="15" borderId="32" xfId="0" applyFont="1" applyFill="1" applyBorder="1" applyAlignment="1" applyProtection="1">
      <alignment horizontal="right"/>
      <protection/>
    </xf>
    <xf numFmtId="0" fontId="9" fillId="0" borderId="88" xfId="0" applyFont="1" applyBorder="1" applyAlignment="1" applyProtection="1">
      <alignment horizontal="center"/>
      <protection locked="0"/>
    </xf>
    <xf numFmtId="0" fontId="9" fillId="0" borderId="89" xfId="0" applyFont="1" applyBorder="1" applyAlignment="1" applyProtection="1">
      <alignment horizontal="center"/>
      <protection locked="0"/>
    </xf>
    <xf numFmtId="0" fontId="0" fillId="0" borderId="90" xfId="0" applyBorder="1" applyAlignment="1" applyProtection="1">
      <alignment horizontal="center"/>
      <protection locked="0"/>
    </xf>
    <xf numFmtId="0" fontId="0" fillId="0" borderId="91" xfId="0" applyBorder="1" applyAlignment="1" applyProtection="1">
      <alignment horizontal="center"/>
      <protection locked="0"/>
    </xf>
    <xf numFmtId="0" fontId="9" fillId="0" borderId="91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92" xfId="0" applyFont="1" applyBorder="1" applyAlignment="1" applyProtection="1">
      <alignment horizontal="center"/>
      <protection locked="0"/>
    </xf>
    <xf numFmtId="0" fontId="15" fillId="0" borderId="93" xfId="0" applyFont="1" applyBorder="1" applyAlignment="1" applyProtection="1">
      <alignment horizontal="center" vertical="center"/>
      <protection locked="0"/>
    </xf>
    <xf numFmtId="0" fontId="15" fillId="0" borderId="80" xfId="0" applyFont="1" applyBorder="1" applyAlignment="1" applyProtection="1">
      <alignment horizontal="center" vertical="center"/>
      <protection locked="0"/>
    </xf>
    <xf numFmtId="0" fontId="16" fillId="0" borderId="90" xfId="0" applyFont="1" applyBorder="1" applyAlignment="1" applyProtection="1">
      <alignment horizontal="center" vertical="center"/>
      <protection/>
    </xf>
    <xf numFmtId="0" fontId="16" fillId="0" borderId="89" xfId="0" applyFont="1" applyBorder="1" applyAlignment="1" applyProtection="1">
      <alignment horizontal="center" vertical="center"/>
      <protection/>
    </xf>
    <xf numFmtId="0" fontId="6" fillId="0" borderId="94" xfId="0" applyFont="1" applyBorder="1" applyAlignment="1" applyProtection="1">
      <alignment horizontal="left" vertical="center"/>
      <protection/>
    </xf>
    <xf numFmtId="0" fontId="6" fillId="0" borderId="95" xfId="0" applyFont="1" applyBorder="1" applyAlignment="1" applyProtection="1">
      <alignment horizontal="left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left" vertical="center"/>
      <protection/>
    </xf>
    <xf numFmtId="171" fontId="8" fillId="0" borderId="15" xfId="0" applyNumberFormat="1" applyFont="1" applyBorder="1" applyAlignment="1" applyProtection="1">
      <alignment horizontal="center" vertical="center"/>
      <protection/>
    </xf>
    <xf numFmtId="171" fontId="8" fillId="0" borderId="61" xfId="0" applyNumberFormat="1" applyFont="1" applyBorder="1" applyAlignment="1" applyProtection="1">
      <alignment horizontal="center" vertical="center"/>
      <protection/>
    </xf>
    <xf numFmtId="14" fontId="16" fillId="0" borderId="32" xfId="0" applyNumberFormat="1" applyFont="1" applyBorder="1" applyAlignment="1" applyProtection="1">
      <alignment horizontal="center" vertical="center"/>
      <protection/>
    </xf>
    <xf numFmtId="14" fontId="16" fillId="0" borderId="48" xfId="0" applyNumberFormat="1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5" fillId="0" borderId="96" xfId="0" applyFont="1" applyFill="1" applyBorder="1" applyAlignment="1" applyProtection="1">
      <alignment horizontal="left" vertical="center"/>
      <protection locked="0"/>
    </xf>
    <xf numFmtId="0" fontId="15" fillId="0" borderId="97" xfId="0" applyFont="1" applyFill="1" applyBorder="1" applyAlignment="1" applyProtection="1">
      <alignment horizontal="left" vertical="center"/>
      <protection locked="0"/>
    </xf>
    <xf numFmtId="0" fontId="15" fillId="0" borderId="43" xfId="0" applyFont="1" applyFill="1" applyBorder="1" applyAlignment="1" applyProtection="1">
      <alignment horizontal="left" vertical="center"/>
      <protection locked="0"/>
    </xf>
    <xf numFmtId="0" fontId="15" fillId="0" borderId="50" xfId="0" applyFont="1" applyFill="1" applyBorder="1" applyAlignment="1" applyProtection="1">
      <alignment horizontal="left" vertical="center"/>
      <protection locked="0"/>
    </xf>
    <xf numFmtId="0" fontId="6" fillId="0" borderId="93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left" vertical="center" shrinkToFit="1"/>
      <protection/>
    </xf>
    <xf numFmtId="0" fontId="15" fillId="0" borderId="50" xfId="0" applyFont="1" applyBorder="1" applyAlignment="1" applyProtection="1">
      <alignment horizontal="left" vertical="center" shrinkToFit="1"/>
      <protection/>
    </xf>
    <xf numFmtId="0" fontId="13" fillId="0" borderId="98" xfId="0" applyFont="1" applyBorder="1" applyAlignment="1" applyProtection="1">
      <alignment horizontal="center" vertical="center"/>
      <protection/>
    </xf>
    <xf numFmtId="0" fontId="13" fillId="0" borderId="97" xfId="0" applyFont="1" applyBorder="1" applyAlignment="1" applyProtection="1">
      <alignment horizontal="center" vertical="center"/>
      <protection/>
    </xf>
    <xf numFmtId="0" fontId="15" fillId="0" borderId="52" xfId="0" applyFont="1" applyFill="1" applyBorder="1" applyAlignment="1" applyProtection="1">
      <alignment horizontal="left" vertical="center" shrinkToFit="1"/>
      <protection/>
    </xf>
    <xf numFmtId="0" fontId="15" fillId="0" borderId="92" xfId="0" applyFont="1" applyFill="1" applyBorder="1" applyAlignment="1" applyProtection="1">
      <alignment horizontal="left" vertical="center" shrinkToFit="1"/>
      <protection/>
    </xf>
    <xf numFmtId="0" fontId="15" fillId="0" borderId="94" xfId="0" applyFont="1" applyBorder="1" applyAlignment="1" applyProtection="1">
      <alignment horizontal="left" vertical="center" shrinkToFit="1"/>
      <protection/>
    </xf>
    <xf numFmtId="0" fontId="15" fillId="0" borderId="80" xfId="0" applyFont="1" applyBorder="1" applyAlignment="1" applyProtection="1">
      <alignment horizontal="left" vertical="center" shrinkToFit="1"/>
      <protection/>
    </xf>
    <xf numFmtId="0" fontId="15" fillId="0" borderId="98" xfId="0" applyFont="1" applyBorder="1" applyAlignment="1" applyProtection="1">
      <alignment horizontal="left" vertical="center"/>
      <protection/>
    </xf>
    <xf numFmtId="0" fontId="15" fillId="0" borderId="99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65" xfId="0" applyFont="1" applyBorder="1" applyAlignment="1" applyProtection="1">
      <alignment horizontal="center"/>
      <protection/>
    </xf>
    <xf numFmtId="0" fontId="16" fillId="0" borderId="100" xfId="0" applyFont="1" applyBorder="1" applyAlignment="1" applyProtection="1">
      <alignment horizontal="center" vertical="center"/>
      <protection locked="0"/>
    </xf>
    <xf numFmtId="0" fontId="16" fillId="0" borderId="101" xfId="0" applyFont="1" applyBorder="1" applyAlignment="1" applyProtection="1">
      <alignment horizontal="center" vertical="center"/>
      <protection locked="0"/>
    </xf>
    <xf numFmtId="0" fontId="13" fillId="0" borderId="101" xfId="0" applyFont="1" applyBorder="1" applyAlignment="1" applyProtection="1">
      <alignment horizontal="center" vertical="center"/>
      <protection/>
    </xf>
    <xf numFmtId="0" fontId="6" fillId="0" borderId="95" xfId="0" applyFont="1" applyBorder="1" applyAlignment="1" applyProtection="1">
      <alignment horizontal="center" vertical="center"/>
      <protection/>
    </xf>
    <xf numFmtId="0" fontId="16" fillId="0" borderId="100" xfId="0" applyFont="1" applyBorder="1" applyAlignment="1" applyProtection="1">
      <alignment horizontal="center" vertical="center"/>
      <protection/>
    </xf>
    <xf numFmtId="0" fontId="16" fillId="0" borderId="10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15" fillId="0" borderId="93" xfId="0" applyFont="1" applyBorder="1" applyAlignment="1" applyProtection="1">
      <alignment horizontal="left" vertical="center" shrinkToFit="1"/>
      <protection/>
    </xf>
    <xf numFmtId="0" fontId="15" fillId="0" borderId="95" xfId="0" applyFont="1" applyBorder="1" applyAlignment="1" applyProtection="1">
      <alignment horizontal="left" vertical="center" shrinkToFit="1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15" fillId="0" borderId="94" xfId="0" applyFont="1" applyFill="1" applyBorder="1" applyAlignment="1" applyProtection="1">
      <alignment horizontal="left" vertical="center"/>
      <protection locked="0"/>
    </xf>
    <xf numFmtId="0" fontId="15" fillId="0" borderId="80" xfId="0" applyFont="1" applyFill="1" applyBorder="1" applyAlignment="1" applyProtection="1">
      <alignment horizontal="left" vertical="center"/>
      <protection locked="0"/>
    </xf>
    <xf numFmtId="0" fontId="13" fillId="0" borderId="42" xfId="0" applyFont="1" applyBorder="1" applyAlignment="1" applyProtection="1">
      <alignment horizontal="center" vertical="center"/>
      <protection/>
    </xf>
    <xf numFmtId="0" fontId="15" fillId="0" borderId="94" xfId="0" applyFont="1" applyFill="1" applyBorder="1" applyAlignment="1" applyProtection="1">
      <alignment horizontal="left" vertical="center"/>
      <protection/>
    </xf>
    <xf numFmtId="0" fontId="15" fillId="0" borderId="80" xfId="0" applyFont="1" applyFill="1" applyBorder="1" applyAlignment="1" applyProtection="1">
      <alignment horizontal="left" vertical="center"/>
      <protection/>
    </xf>
    <xf numFmtId="14" fontId="16" fillId="0" borderId="15" xfId="0" applyNumberFormat="1" applyFont="1" applyBorder="1" applyAlignment="1" applyProtection="1">
      <alignment horizontal="center" vertical="center"/>
      <protection/>
    </xf>
    <xf numFmtId="14" fontId="16" fillId="0" borderId="102" xfId="0" applyNumberFormat="1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3" fillId="0" borderId="96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13" fillId="0" borderId="99" xfId="0" applyFont="1" applyBorder="1" applyAlignment="1" applyProtection="1">
      <alignment horizontal="center" vertical="center"/>
      <protection/>
    </xf>
    <xf numFmtId="0" fontId="13" fillId="0" borderId="100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/>
      <protection/>
    </xf>
    <xf numFmtId="0" fontId="6" fillId="0" borderId="94" xfId="0" applyFont="1" applyBorder="1" applyAlignment="1" applyProtection="1">
      <alignment horizontal="center" vertical="center"/>
      <protection/>
    </xf>
    <xf numFmtId="0" fontId="15" fillId="0" borderId="94" xfId="0" applyFont="1" applyFill="1" applyBorder="1" applyAlignment="1" applyProtection="1">
      <alignment horizontal="left" vertical="center" shrinkToFit="1"/>
      <protection/>
    </xf>
    <xf numFmtId="0" fontId="15" fillId="0" borderId="80" xfId="0" applyFont="1" applyFill="1" applyBorder="1" applyAlignment="1" applyProtection="1">
      <alignment horizontal="left" vertical="center" shrinkToFit="1"/>
      <protection/>
    </xf>
    <xf numFmtId="0" fontId="15" fillId="0" borderId="93" xfId="0" applyFont="1" applyFill="1" applyBorder="1" applyAlignment="1" applyProtection="1">
      <alignment horizontal="left" vertical="center" shrinkToFit="1"/>
      <protection/>
    </xf>
    <xf numFmtId="0" fontId="15" fillId="0" borderId="95" xfId="0" applyFont="1" applyFill="1" applyBorder="1" applyAlignment="1" applyProtection="1">
      <alignment horizontal="left" vertical="center" shrinkToFit="1"/>
      <protection/>
    </xf>
    <xf numFmtId="0" fontId="15" fillId="0" borderId="43" xfId="0" applyFont="1" applyFill="1" applyBorder="1" applyAlignment="1" applyProtection="1">
      <alignment horizontal="left" vertical="center" shrinkToFit="1"/>
      <protection/>
    </xf>
    <xf numFmtId="0" fontId="15" fillId="0" borderId="50" xfId="0" applyFont="1" applyFill="1" applyBorder="1" applyAlignment="1" applyProtection="1">
      <alignment horizontal="left" vertical="center" shrinkToFit="1"/>
      <protection/>
    </xf>
    <xf numFmtId="0" fontId="15" fillId="0" borderId="52" xfId="0" applyFont="1" applyBorder="1" applyAlignment="1" applyProtection="1">
      <alignment horizontal="left" vertical="center" shrinkToFit="1"/>
      <protection/>
    </xf>
    <xf numFmtId="0" fontId="15" fillId="0" borderId="92" xfId="0" applyFont="1" applyBorder="1" applyAlignment="1" applyProtection="1">
      <alignment horizontal="left" vertical="center" shrinkToFi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77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15" fillId="0" borderId="93" xfId="0" applyFont="1" applyBorder="1" applyAlignment="1" applyProtection="1">
      <alignment horizontal="center"/>
      <protection locked="0"/>
    </xf>
    <xf numFmtId="0" fontId="15" fillId="0" borderId="106" xfId="0" applyFont="1" applyBorder="1" applyAlignment="1" applyProtection="1">
      <alignment horizontal="center"/>
      <protection locked="0"/>
    </xf>
    <xf numFmtId="0" fontId="15" fillId="0" borderId="54" xfId="0" applyFont="1" applyBorder="1" applyAlignment="1" applyProtection="1">
      <alignment horizontal="center"/>
      <protection locked="0"/>
    </xf>
    <xf numFmtId="0" fontId="9" fillId="0" borderId="94" xfId="0" applyFont="1" applyBorder="1" applyAlignment="1" applyProtection="1">
      <alignment horizontal="center"/>
      <protection locked="0"/>
    </xf>
    <xf numFmtId="0" fontId="9" fillId="0" borderId="106" xfId="0" applyFont="1" applyBorder="1" applyAlignment="1" applyProtection="1">
      <alignment horizontal="center"/>
      <protection locked="0"/>
    </xf>
    <xf numFmtId="0" fontId="9" fillId="0" borderId="95" xfId="0" applyFont="1" applyBorder="1" applyAlignment="1" applyProtection="1">
      <alignment horizontal="center"/>
      <protection locked="0"/>
    </xf>
    <xf numFmtId="0" fontId="15" fillId="0" borderId="96" xfId="0" applyFont="1" applyBorder="1" applyAlignment="1" applyProtection="1">
      <alignment horizontal="left" vertical="center"/>
      <protection/>
    </xf>
    <xf numFmtId="0" fontId="15" fillId="0" borderId="97" xfId="0" applyFont="1" applyBorder="1" applyAlignment="1" applyProtection="1">
      <alignment horizontal="left" vertical="center"/>
      <protection/>
    </xf>
    <xf numFmtId="0" fontId="15" fillId="0" borderId="43" xfId="0" applyFont="1" applyBorder="1" applyAlignment="1" applyProtection="1">
      <alignment horizontal="center" vertical="center" shrinkToFit="1"/>
      <protection/>
    </xf>
    <xf numFmtId="0" fontId="15" fillId="0" borderId="50" xfId="0" applyFont="1" applyBorder="1" applyAlignment="1" applyProtection="1">
      <alignment horizontal="center" vertical="center" shrinkToFit="1"/>
      <protection/>
    </xf>
    <xf numFmtId="0" fontId="15" fillId="0" borderId="52" xfId="0" applyFont="1" applyBorder="1" applyAlignment="1" applyProtection="1">
      <alignment horizontal="center"/>
      <protection locked="0"/>
    </xf>
    <xf numFmtId="0" fontId="15" fillId="0" borderId="51" xfId="0" applyFont="1" applyBorder="1" applyAlignment="1" applyProtection="1">
      <alignment horizontal="center"/>
      <protection locked="0"/>
    </xf>
    <xf numFmtId="0" fontId="15" fillId="0" borderId="107" xfId="0" applyFont="1" applyBorder="1" applyAlignment="1" applyProtection="1">
      <alignment horizontal="center"/>
      <protection locked="0"/>
    </xf>
    <xf numFmtId="0" fontId="15" fillId="0" borderId="52" xfId="0" applyFont="1" applyFill="1" applyBorder="1" applyAlignment="1" applyProtection="1">
      <alignment horizontal="center" vertical="center" shrinkToFit="1"/>
      <protection/>
    </xf>
    <xf numFmtId="0" fontId="15" fillId="0" borderId="92" xfId="0" applyFont="1" applyFill="1" applyBorder="1" applyAlignment="1" applyProtection="1">
      <alignment horizontal="center" vertical="center" shrinkToFit="1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15" fillId="0" borderId="98" xfId="0" applyFont="1" applyBorder="1" applyAlignment="1" applyProtection="1">
      <alignment horizontal="center"/>
      <protection locked="0"/>
    </xf>
    <xf numFmtId="0" fontId="15" fillId="0" borderId="109" xfId="0" applyFont="1" applyBorder="1" applyAlignment="1" applyProtection="1">
      <alignment horizontal="center"/>
      <protection locked="0"/>
    </xf>
    <xf numFmtId="0" fontId="15" fillId="0" borderId="101" xfId="0" applyFont="1" applyBorder="1" applyAlignment="1" applyProtection="1">
      <alignment horizontal="center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2" fontId="15" fillId="0" borderId="52" xfId="0" applyNumberFormat="1" applyFont="1" applyBorder="1" applyAlignment="1" applyProtection="1">
      <alignment horizontal="center" vertical="center"/>
      <protection locked="0"/>
    </xf>
    <xf numFmtId="2" fontId="15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2" fontId="15" fillId="0" borderId="110" xfId="0" applyNumberFormat="1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left" vertical="center"/>
      <protection/>
    </xf>
    <xf numFmtId="0" fontId="6" fillId="0" borderId="92" xfId="0" applyFont="1" applyBorder="1" applyAlignment="1" applyProtection="1">
      <alignment horizontal="left" vertical="center"/>
      <protection/>
    </xf>
    <xf numFmtId="0" fontId="15" fillId="0" borderId="110" xfId="0" applyFont="1" applyBorder="1" applyAlignment="1" applyProtection="1">
      <alignment horizontal="center" vertical="center"/>
      <protection locked="0"/>
    </xf>
    <xf numFmtId="0" fontId="15" fillId="0" borderId="93" xfId="0" applyFont="1" applyBorder="1" applyAlignment="1" applyProtection="1">
      <alignment horizontal="center" vertical="center" shrinkToFit="1"/>
      <protection locked="0"/>
    </xf>
    <xf numFmtId="0" fontId="15" fillId="0" borderId="80" xfId="0" applyFont="1" applyBorder="1" applyAlignment="1" applyProtection="1">
      <alignment horizontal="center" vertical="center" shrinkToFit="1"/>
      <protection locked="0"/>
    </xf>
    <xf numFmtId="0" fontId="9" fillId="0" borderId="96" xfId="0" applyFont="1" applyBorder="1" applyAlignment="1" applyProtection="1">
      <alignment horizontal="center"/>
      <protection locked="0"/>
    </xf>
    <xf numFmtId="0" fontId="9" fillId="0" borderId="109" xfId="0" applyFont="1" applyBorder="1" applyAlignment="1" applyProtection="1">
      <alignment horizontal="center"/>
      <protection locked="0"/>
    </xf>
    <xf numFmtId="0" fontId="9" fillId="0" borderId="99" xfId="0" applyFont="1" applyBorder="1" applyAlignment="1" applyProtection="1">
      <alignment horizontal="center"/>
      <protection locked="0"/>
    </xf>
    <xf numFmtId="0" fontId="15" fillId="0" borderId="107" xfId="0" applyFont="1" applyBorder="1" applyAlignment="1" applyProtection="1">
      <alignment horizontal="center" vertical="center"/>
      <protection locked="0"/>
    </xf>
    <xf numFmtId="2" fontId="15" fillId="0" borderId="107" xfId="0" applyNumberFormat="1" applyFont="1" applyBorder="1" applyAlignment="1" applyProtection="1">
      <alignment horizontal="center" vertical="center"/>
      <protection locked="0"/>
    </xf>
    <xf numFmtId="0" fontId="6" fillId="0" borderId="111" xfId="0" applyFont="1" applyBorder="1" applyAlignment="1" applyProtection="1">
      <alignment horizontal="left" vertical="center"/>
      <protection/>
    </xf>
    <xf numFmtId="0" fontId="6" fillId="0" borderId="112" xfId="0" applyFont="1" applyBorder="1" applyAlignment="1" applyProtection="1">
      <alignment horizontal="left" vertical="center"/>
      <protection/>
    </xf>
    <xf numFmtId="14" fontId="16" fillId="0" borderId="113" xfId="0" applyNumberFormat="1" applyFont="1" applyBorder="1" applyAlignment="1" applyProtection="1">
      <alignment horizontal="center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114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35</xdr:row>
      <xdr:rowOff>76200</xdr:rowOff>
    </xdr:from>
    <xdr:to>
      <xdr:col>4</xdr:col>
      <xdr:colOff>228600</xdr:colOff>
      <xdr:row>37</xdr:row>
      <xdr:rowOff>104775</xdr:rowOff>
    </xdr:to>
    <xdr:sp>
      <xdr:nvSpPr>
        <xdr:cNvPr id="1" name="Line 12"/>
        <xdr:cNvSpPr>
          <a:spLocks/>
        </xdr:cNvSpPr>
      </xdr:nvSpPr>
      <xdr:spPr>
        <a:xfrm flipH="1">
          <a:off x="2647950" y="6200775"/>
          <a:ext cx="228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66675</xdr:rowOff>
    </xdr:from>
    <xdr:to>
      <xdr:col>4</xdr:col>
      <xdr:colOff>247650</xdr:colOff>
      <xdr:row>39</xdr:row>
      <xdr:rowOff>85725</xdr:rowOff>
    </xdr:to>
    <xdr:sp>
      <xdr:nvSpPr>
        <xdr:cNvPr id="2" name="Line 13"/>
        <xdr:cNvSpPr>
          <a:spLocks/>
        </xdr:cNvSpPr>
      </xdr:nvSpPr>
      <xdr:spPr>
        <a:xfrm flipH="1" flipV="1">
          <a:off x="2647950" y="6515100"/>
          <a:ext cx="247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66675</xdr:rowOff>
    </xdr:from>
    <xdr:to>
      <xdr:col>4</xdr:col>
      <xdr:colOff>247650</xdr:colOff>
      <xdr:row>37</xdr:row>
      <xdr:rowOff>95250</xdr:rowOff>
    </xdr:to>
    <xdr:sp>
      <xdr:nvSpPr>
        <xdr:cNvPr id="3" name="Line 14"/>
        <xdr:cNvSpPr>
          <a:spLocks/>
        </xdr:cNvSpPr>
      </xdr:nvSpPr>
      <xdr:spPr>
        <a:xfrm flipH="1">
          <a:off x="2657475" y="6353175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85725</xdr:rowOff>
    </xdr:from>
    <xdr:to>
      <xdr:col>4</xdr:col>
      <xdr:colOff>228600</xdr:colOff>
      <xdr:row>38</xdr:row>
      <xdr:rowOff>76200</xdr:rowOff>
    </xdr:to>
    <xdr:sp>
      <xdr:nvSpPr>
        <xdr:cNvPr id="4" name="Line 15"/>
        <xdr:cNvSpPr>
          <a:spLocks/>
        </xdr:cNvSpPr>
      </xdr:nvSpPr>
      <xdr:spPr>
        <a:xfrm flipH="1" flipV="1">
          <a:off x="2647950" y="6534150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95250</xdr:rowOff>
    </xdr:from>
    <xdr:to>
      <xdr:col>4</xdr:col>
      <xdr:colOff>228600</xdr:colOff>
      <xdr:row>37</xdr:row>
      <xdr:rowOff>95250</xdr:rowOff>
    </xdr:to>
    <xdr:sp>
      <xdr:nvSpPr>
        <xdr:cNvPr id="5" name="Line 16"/>
        <xdr:cNvSpPr>
          <a:spLocks/>
        </xdr:cNvSpPr>
      </xdr:nvSpPr>
      <xdr:spPr>
        <a:xfrm flipH="1">
          <a:off x="2647950" y="65436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76200</xdr:rowOff>
    </xdr:from>
    <xdr:to>
      <xdr:col>4</xdr:col>
      <xdr:colOff>228600</xdr:colOff>
      <xdr:row>26</xdr:row>
      <xdr:rowOff>104775</xdr:rowOff>
    </xdr:to>
    <xdr:sp>
      <xdr:nvSpPr>
        <xdr:cNvPr id="6" name="Line 22"/>
        <xdr:cNvSpPr>
          <a:spLocks/>
        </xdr:cNvSpPr>
      </xdr:nvSpPr>
      <xdr:spPr>
        <a:xfrm flipH="1">
          <a:off x="2647950" y="4381500"/>
          <a:ext cx="228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66675</xdr:rowOff>
    </xdr:from>
    <xdr:to>
      <xdr:col>4</xdr:col>
      <xdr:colOff>247650</xdr:colOff>
      <xdr:row>28</xdr:row>
      <xdr:rowOff>85725</xdr:rowOff>
    </xdr:to>
    <xdr:sp>
      <xdr:nvSpPr>
        <xdr:cNvPr id="7" name="Line 23"/>
        <xdr:cNvSpPr>
          <a:spLocks/>
        </xdr:cNvSpPr>
      </xdr:nvSpPr>
      <xdr:spPr>
        <a:xfrm flipH="1" flipV="1">
          <a:off x="2647950" y="4695825"/>
          <a:ext cx="247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66675</xdr:rowOff>
    </xdr:from>
    <xdr:to>
      <xdr:col>4</xdr:col>
      <xdr:colOff>247650</xdr:colOff>
      <xdr:row>26</xdr:row>
      <xdr:rowOff>95250</xdr:rowOff>
    </xdr:to>
    <xdr:sp>
      <xdr:nvSpPr>
        <xdr:cNvPr id="8" name="Line 24"/>
        <xdr:cNvSpPr>
          <a:spLocks/>
        </xdr:cNvSpPr>
      </xdr:nvSpPr>
      <xdr:spPr>
        <a:xfrm flipH="1">
          <a:off x="2657475" y="4533900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85725</xdr:rowOff>
    </xdr:from>
    <xdr:to>
      <xdr:col>4</xdr:col>
      <xdr:colOff>228600</xdr:colOff>
      <xdr:row>27</xdr:row>
      <xdr:rowOff>76200</xdr:rowOff>
    </xdr:to>
    <xdr:sp>
      <xdr:nvSpPr>
        <xdr:cNvPr id="9" name="Line 25"/>
        <xdr:cNvSpPr>
          <a:spLocks/>
        </xdr:cNvSpPr>
      </xdr:nvSpPr>
      <xdr:spPr>
        <a:xfrm flipH="1" flipV="1">
          <a:off x="2647950" y="471487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95250</xdr:rowOff>
    </xdr:from>
    <xdr:to>
      <xdr:col>4</xdr:col>
      <xdr:colOff>228600</xdr:colOff>
      <xdr:row>26</xdr:row>
      <xdr:rowOff>95250</xdr:rowOff>
    </xdr:to>
    <xdr:sp>
      <xdr:nvSpPr>
        <xdr:cNvPr id="10" name="Line 26"/>
        <xdr:cNvSpPr>
          <a:spLocks/>
        </xdr:cNvSpPr>
      </xdr:nvSpPr>
      <xdr:spPr>
        <a:xfrm flipH="1">
          <a:off x="2647950" y="47244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76200</xdr:rowOff>
    </xdr:from>
    <xdr:to>
      <xdr:col>4</xdr:col>
      <xdr:colOff>228600</xdr:colOff>
      <xdr:row>50</xdr:row>
      <xdr:rowOff>104775</xdr:rowOff>
    </xdr:to>
    <xdr:sp>
      <xdr:nvSpPr>
        <xdr:cNvPr id="11" name="Line 27"/>
        <xdr:cNvSpPr>
          <a:spLocks/>
        </xdr:cNvSpPr>
      </xdr:nvSpPr>
      <xdr:spPr>
        <a:xfrm flipH="1">
          <a:off x="2647950" y="8410575"/>
          <a:ext cx="228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66675</xdr:rowOff>
    </xdr:from>
    <xdr:to>
      <xdr:col>4</xdr:col>
      <xdr:colOff>247650</xdr:colOff>
      <xdr:row>52</xdr:row>
      <xdr:rowOff>85725</xdr:rowOff>
    </xdr:to>
    <xdr:sp>
      <xdr:nvSpPr>
        <xdr:cNvPr id="12" name="Line 28"/>
        <xdr:cNvSpPr>
          <a:spLocks/>
        </xdr:cNvSpPr>
      </xdr:nvSpPr>
      <xdr:spPr>
        <a:xfrm flipH="1" flipV="1">
          <a:off x="2647950" y="8724900"/>
          <a:ext cx="247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66675</xdr:rowOff>
    </xdr:from>
    <xdr:to>
      <xdr:col>4</xdr:col>
      <xdr:colOff>247650</xdr:colOff>
      <xdr:row>50</xdr:row>
      <xdr:rowOff>95250</xdr:rowOff>
    </xdr:to>
    <xdr:sp>
      <xdr:nvSpPr>
        <xdr:cNvPr id="13" name="Line 29"/>
        <xdr:cNvSpPr>
          <a:spLocks/>
        </xdr:cNvSpPr>
      </xdr:nvSpPr>
      <xdr:spPr>
        <a:xfrm flipH="1">
          <a:off x="2657475" y="8562975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85725</xdr:rowOff>
    </xdr:from>
    <xdr:to>
      <xdr:col>4</xdr:col>
      <xdr:colOff>228600</xdr:colOff>
      <xdr:row>51</xdr:row>
      <xdr:rowOff>76200</xdr:rowOff>
    </xdr:to>
    <xdr:sp>
      <xdr:nvSpPr>
        <xdr:cNvPr id="14" name="Line 30"/>
        <xdr:cNvSpPr>
          <a:spLocks/>
        </xdr:cNvSpPr>
      </xdr:nvSpPr>
      <xdr:spPr>
        <a:xfrm flipH="1" flipV="1">
          <a:off x="2647950" y="8743950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95250</xdr:rowOff>
    </xdr:from>
    <xdr:to>
      <xdr:col>4</xdr:col>
      <xdr:colOff>228600</xdr:colOff>
      <xdr:row>50</xdr:row>
      <xdr:rowOff>95250</xdr:rowOff>
    </xdr:to>
    <xdr:sp>
      <xdr:nvSpPr>
        <xdr:cNvPr id="15" name="Line 31"/>
        <xdr:cNvSpPr>
          <a:spLocks/>
        </xdr:cNvSpPr>
      </xdr:nvSpPr>
      <xdr:spPr>
        <a:xfrm flipH="1">
          <a:off x="2647950" y="87534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31</xdr:row>
      <xdr:rowOff>76200</xdr:rowOff>
    </xdr:from>
    <xdr:to>
      <xdr:col>4</xdr:col>
      <xdr:colOff>76200</xdr:colOff>
      <xdr:row>31</xdr:row>
      <xdr:rowOff>76200</xdr:rowOff>
    </xdr:to>
    <xdr:sp>
      <xdr:nvSpPr>
        <xdr:cNvPr id="16" name="Line 32"/>
        <xdr:cNvSpPr>
          <a:spLocks/>
        </xdr:cNvSpPr>
      </xdr:nvSpPr>
      <xdr:spPr>
        <a:xfrm flipH="1" flipV="1">
          <a:off x="2638425" y="5514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76200</xdr:rowOff>
    </xdr:from>
    <xdr:to>
      <xdr:col>4</xdr:col>
      <xdr:colOff>228600</xdr:colOff>
      <xdr:row>50</xdr:row>
      <xdr:rowOff>104775</xdr:rowOff>
    </xdr:to>
    <xdr:sp>
      <xdr:nvSpPr>
        <xdr:cNvPr id="17" name="Line 33"/>
        <xdr:cNvSpPr>
          <a:spLocks/>
        </xdr:cNvSpPr>
      </xdr:nvSpPr>
      <xdr:spPr>
        <a:xfrm flipH="1">
          <a:off x="2647950" y="8410575"/>
          <a:ext cx="228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66675</xdr:rowOff>
    </xdr:from>
    <xdr:to>
      <xdr:col>4</xdr:col>
      <xdr:colOff>247650</xdr:colOff>
      <xdr:row>52</xdr:row>
      <xdr:rowOff>85725</xdr:rowOff>
    </xdr:to>
    <xdr:sp>
      <xdr:nvSpPr>
        <xdr:cNvPr id="18" name="Line 34"/>
        <xdr:cNvSpPr>
          <a:spLocks/>
        </xdr:cNvSpPr>
      </xdr:nvSpPr>
      <xdr:spPr>
        <a:xfrm flipH="1" flipV="1">
          <a:off x="2647950" y="8724900"/>
          <a:ext cx="247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66675</xdr:rowOff>
    </xdr:from>
    <xdr:to>
      <xdr:col>4</xdr:col>
      <xdr:colOff>247650</xdr:colOff>
      <xdr:row>50</xdr:row>
      <xdr:rowOff>95250</xdr:rowOff>
    </xdr:to>
    <xdr:sp>
      <xdr:nvSpPr>
        <xdr:cNvPr id="19" name="Line 35"/>
        <xdr:cNvSpPr>
          <a:spLocks/>
        </xdr:cNvSpPr>
      </xdr:nvSpPr>
      <xdr:spPr>
        <a:xfrm flipH="1">
          <a:off x="2657475" y="8562975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85725</xdr:rowOff>
    </xdr:from>
    <xdr:to>
      <xdr:col>4</xdr:col>
      <xdr:colOff>228600</xdr:colOff>
      <xdr:row>51</xdr:row>
      <xdr:rowOff>76200</xdr:rowOff>
    </xdr:to>
    <xdr:sp>
      <xdr:nvSpPr>
        <xdr:cNvPr id="20" name="Line 36"/>
        <xdr:cNvSpPr>
          <a:spLocks/>
        </xdr:cNvSpPr>
      </xdr:nvSpPr>
      <xdr:spPr>
        <a:xfrm flipH="1" flipV="1">
          <a:off x="2647950" y="8743950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95250</xdr:rowOff>
    </xdr:from>
    <xdr:to>
      <xdr:col>4</xdr:col>
      <xdr:colOff>228600</xdr:colOff>
      <xdr:row>50</xdr:row>
      <xdr:rowOff>95250</xdr:rowOff>
    </xdr:to>
    <xdr:sp>
      <xdr:nvSpPr>
        <xdr:cNvPr id="21" name="Line 37"/>
        <xdr:cNvSpPr>
          <a:spLocks/>
        </xdr:cNvSpPr>
      </xdr:nvSpPr>
      <xdr:spPr>
        <a:xfrm flipH="1">
          <a:off x="2647950" y="87534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showRowColHeaders="0" showZeros="0" tabSelected="1" showOutlineSymbols="0" zoomScalePageLayoutView="0" workbookViewId="0" topLeftCell="A1">
      <selection activeCell="B8" sqref="B8"/>
    </sheetView>
  </sheetViews>
  <sheetFormatPr defaultColWidth="9.140625" defaultRowHeight="12.75"/>
  <cols>
    <col min="2" max="3" width="30.7109375" style="0" customWidth="1"/>
    <col min="4" max="4" width="5.8515625" style="0" bestFit="1" customWidth="1"/>
    <col min="5" max="5" width="5.140625" style="0" bestFit="1" customWidth="1"/>
    <col min="6" max="6" width="5.140625" style="0" customWidth="1"/>
    <col min="7" max="7" width="3.8515625" style="0" customWidth="1"/>
    <col min="9" max="9" width="8.8515625" style="0" bestFit="1" customWidth="1"/>
    <col min="11" max="11" width="6.28125" style="0" customWidth="1"/>
    <col min="12" max="12" width="6.28125" style="0" bestFit="1" customWidth="1"/>
    <col min="13" max="14" width="6.57421875" style="0" customWidth="1"/>
    <col min="16" max="16" width="12.57421875" style="0" hidden="1" customWidth="1"/>
    <col min="17" max="19" width="9.140625" style="0" hidden="1" customWidth="1"/>
  </cols>
  <sheetData>
    <row r="1" spans="1:21" ht="13.5" thickBo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18" customHeight="1" thickBot="1">
      <c r="A2" s="146"/>
      <c r="B2" s="147" t="s">
        <v>2771</v>
      </c>
      <c r="C2" s="148" t="s">
        <v>577</v>
      </c>
      <c r="D2" s="377" t="str">
        <f>CONCATENATE("Database V ",Database!E1," updated")</f>
        <v>Database V 8.18 updated</v>
      </c>
      <c r="E2" s="378"/>
      <c r="F2" s="378"/>
      <c r="G2" s="378"/>
      <c r="H2" s="378"/>
      <c r="I2" s="378"/>
      <c r="J2" s="378"/>
      <c r="K2" s="378"/>
      <c r="L2" s="368">
        <f>Database!G1</f>
        <v>40357</v>
      </c>
      <c r="M2" s="369"/>
      <c r="N2" s="146"/>
      <c r="O2" s="146"/>
      <c r="P2" s="146"/>
      <c r="Q2" s="146"/>
      <c r="R2" s="146"/>
      <c r="S2" s="146"/>
      <c r="T2" s="146"/>
      <c r="U2" s="146"/>
    </row>
    <row r="3" spans="1:21" ht="18.75" thickBot="1">
      <c r="A3" s="146"/>
      <c r="B3" s="149"/>
      <c r="C3" s="108"/>
      <c r="D3" s="108"/>
      <c r="E3" s="150"/>
      <c r="F3" s="151"/>
      <c r="G3" s="151"/>
      <c r="H3" s="108"/>
      <c r="I3" s="152"/>
      <c r="J3" s="108"/>
      <c r="K3" s="108"/>
      <c r="L3" s="108"/>
      <c r="M3" s="153"/>
      <c r="N3" s="146"/>
      <c r="O3" s="146"/>
      <c r="P3" s="146"/>
      <c r="Q3" s="146"/>
      <c r="R3" s="146"/>
      <c r="S3" s="146"/>
      <c r="T3" s="146"/>
      <c r="U3" s="146"/>
    </row>
    <row r="4" spans="1:21" ht="16.5" thickBot="1">
      <c r="A4" s="146"/>
      <c r="B4" s="154" t="s">
        <v>2727</v>
      </c>
      <c r="C4" s="142"/>
      <c r="D4" s="108"/>
      <c r="E4" s="374" t="s">
        <v>2780</v>
      </c>
      <c r="F4" s="376"/>
      <c r="G4" s="372"/>
      <c r="H4" s="373"/>
      <c r="I4" s="4"/>
      <c r="J4" s="374" t="s">
        <v>2772</v>
      </c>
      <c r="K4" s="375"/>
      <c r="L4" s="372"/>
      <c r="M4" s="373"/>
      <c r="N4" s="146"/>
      <c r="O4" s="146"/>
      <c r="P4" s="146"/>
      <c r="Q4" s="146"/>
      <c r="R4" s="146"/>
      <c r="S4" s="146"/>
      <c r="T4" s="146"/>
      <c r="U4" s="146"/>
    </row>
    <row r="5" spans="1:21" ht="13.5" thickBot="1">
      <c r="A5" s="146"/>
      <c r="B5" s="156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53"/>
      <c r="N5" s="146"/>
      <c r="O5" s="146"/>
      <c r="P5" s="146"/>
      <c r="Q5" s="146"/>
      <c r="R5" s="146"/>
      <c r="S5" s="146"/>
      <c r="T5" s="146"/>
      <c r="U5" s="146"/>
    </row>
    <row r="6" spans="1:21" ht="16.5" thickBot="1">
      <c r="A6" s="146"/>
      <c r="B6" s="157" t="s">
        <v>2724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53"/>
      <c r="N6" s="146"/>
      <c r="O6" s="146"/>
      <c r="P6" s="146"/>
      <c r="Q6" s="146"/>
      <c r="R6" s="146"/>
      <c r="S6" s="146"/>
      <c r="T6" s="146"/>
      <c r="U6" s="146"/>
    </row>
    <row r="7" spans="1:21" ht="15.75">
      <c r="A7" s="146"/>
      <c r="B7" s="158" t="s">
        <v>2643</v>
      </c>
      <c r="C7" s="159" t="s">
        <v>2644</v>
      </c>
      <c r="D7" s="159" t="s">
        <v>2641</v>
      </c>
      <c r="E7" s="159" t="s">
        <v>2649</v>
      </c>
      <c r="F7" s="370" t="s">
        <v>2645</v>
      </c>
      <c r="G7" s="370"/>
      <c r="H7" s="159" t="s">
        <v>2647</v>
      </c>
      <c r="I7" s="159" t="s">
        <v>2646</v>
      </c>
      <c r="J7" s="159" t="s">
        <v>2648</v>
      </c>
      <c r="K7" s="159" t="s">
        <v>2651</v>
      </c>
      <c r="L7" s="159" t="s">
        <v>2650</v>
      </c>
      <c r="M7" s="160" t="s">
        <v>2797</v>
      </c>
      <c r="N7" s="155"/>
      <c r="O7" s="146"/>
      <c r="P7" s="171" t="s">
        <v>2652</v>
      </c>
      <c r="Q7" s="172" t="s">
        <v>2638</v>
      </c>
      <c r="R7" s="172" t="s">
        <v>2639</v>
      </c>
      <c r="S7" s="173" t="s">
        <v>2640</v>
      </c>
      <c r="T7" s="146"/>
      <c r="U7" s="146"/>
    </row>
    <row r="8" spans="1:21" ht="15">
      <c r="A8" s="146"/>
      <c r="B8" s="139"/>
      <c r="C8" s="52"/>
      <c r="D8" s="53"/>
      <c r="E8" s="254"/>
      <c r="F8" s="227"/>
      <c r="G8" s="254"/>
      <c r="H8" s="161">
        <f>IF(C8="","",MOD(449-ATAN2(COS(((P8+R8)/2)/Radconv)*(Q8-S8),(R8-P8))*Radconv,360))</f>
      </c>
      <c r="I8" s="161">
        <f>IF(C8="","",IF(D8&gt;0,1+MOD(359+ROUND((H8+ASIN(SIN((F8-H8)/Radconv)*G8/D8)*Radconv),0),360),0))</f>
      </c>
      <c r="J8" s="161">
        <f>IF(C8="","",1+MOD(359+(ROUND((I8+E8),0)),360))</f>
      </c>
      <c r="K8" s="163">
        <f>IF(C8="","",MOD(ROUND(D8*COS((I8-H8)/Radconv)-(G8*COS((I8-F8)/Radconv)),0),360))</f>
      </c>
      <c r="L8" s="162">
        <f>IF(C8="","",60*SQRT((P8-R8)^2+(COS(((P8+R8)/2)/Radconv)*(Q8-S8))^2))</f>
      </c>
      <c r="M8" s="164">
        <f>IF(C8="","",(L8/K8*60))</f>
      </c>
      <c r="N8" s="166"/>
      <c r="O8" s="146"/>
      <c r="P8" s="156" t="e">
        <f>VLOOKUP(B8,DATABASE,5,FALSE)</f>
        <v>#N/A</v>
      </c>
      <c r="Q8" s="108" t="e">
        <f>VLOOKUP(B8,DATABASE,6,FALSE)</f>
        <v>#N/A</v>
      </c>
      <c r="R8" s="108" t="e">
        <f>VLOOKUP(C8,DATABASE,5,FALSE)</f>
        <v>#N/A</v>
      </c>
      <c r="S8" s="153" t="e">
        <f>VLOOKUP(C8,DATABASE,6,FALSE)</f>
        <v>#N/A</v>
      </c>
      <c r="T8" s="146"/>
      <c r="U8" s="146"/>
    </row>
    <row r="9" spans="1:21" ht="15">
      <c r="A9" s="146"/>
      <c r="B9" s="145">
        <f>IF(C9="","",C8)</f>
      </c>
      <c r="C9" s="52"/>
      <c r="D9" s="53"/>
      <c r="E9" s="254"/>
      <c r="F9" s="227"/>
      <c r="G9" s="254"/>
      <c r="H9" s="161">
        <f aca="true" t="shared" si="0" ref="H9:H16">IF(C9="","",MOD(449-ATAN2(COS(((P9+R9)/2)/Radconv)*(Q9-S9),(R9-P9))*Radconv,360))</f>
      </c>
      <c r="I9" s="161">
        <f aca="true" t="shared" si="1" ref="I9:I16">IF(C9="","",IF(D9&gt;0,1+MOD(359+ROUND((H9+ASIN(SIN((F9-H9)/Radconv)*G9/D9)*Radconv),0),360),0))</f>
      </c>
      <c r="J9" s="161">
        <f aca="true" t="shared" si="2" ref="J9:J16">IF(C9="","",1+MOD(359+(ROUND((I9+E9),0)),360))</f>
      </c>
      <c r="K9" s="163">
        <f aca="true" t="shared" si="3" ref="K9:K16">IF(C9="","",MOD(ROUND(D9*COS((I9-H9)/Radconv)-(G9*COS((I9-F9)/Radconv)),0),360))</f>
      </c>
      <c r="L9" s="162">
        <f aca="true" t="shared" si="4" ref="L9:L16">IF(C9="","",60*SQRT((P9-R9)^2+(COS(((P9+R9)/2)/Radconv)*(Q9-S9))^2))</f>
      </c>
      <c r="M9" s="164">
        <f>IF(C9="","",(L9/K9*60))</f>
      </c>
      <c r="N9" s="166"/>
      <c r="O9" s="146"/>
      <c r="P9" s="156" t="e">
        <f aca="true" t="shared" si="5" ref="P9:P16">VLOOKUP(B9,DATABASE,5,FALSE)</f>
        <v>#N/A</v>
      </c>
      <c r="Q9" s="108" t="e">
        <f aca="true" t="shared" si="6" ref="Q9:Q16">VLOOKUP(B9,DATABASE,6,FALSE)</f>
        <v>#N/A</v>
      </c>
      <c r="R9" s="108" t="e">
        <f aca="true" t="shared" si="7" ref="R9:R16">VLOOKUP(C9,DATABASE,5,FALSE)</f>
        <v>#N/A</v>
      </c>
      <c r="S9" s="153" t="e">
        <f aca="true" t="shared" si="8" ref="S9:S16">VLOOKUP(C9,DATABASE,6,FALSE)</f>
        <v>#N/A</v>
      </c>
      <c r="T9" s="146"/>
      <c r="U9" s="146"/>
    </row>
    <row r="10" spans="1:21" ht="15">
      <c r="A10" s="146"/>
      <c r="B10" s="145">
        <f aca="true" t="shared" si="9" ref="B10:B16">IF(C10="","",C9)</f>
      </c>
      <c r="C10" s="52"/>
      <c r="D10" s="53"/>
      <c r="E10" s="254"/>
      <c r="F10" s="227"/>
      <c r="G10" s="254"/>
      <c r="H10" s="161">
        <f t="shared" si="0"/>
      </c>
      <c r="I10" s="161">
        <f t="shared" si="1"/>
      </c>
      <c r="J10" s="161">
        <f t="shared" si="2"/>
      </c>
      <c r="K10" s="163">
        <f t="shared" si="3"/>
      </c>
      <c r="L10" s="162">
        <f t="shared" si="4"/>
      </c>
      <c r="M10" s="164">
        <f aca="true" t="shared" si="10" ref="M10:M16">IF(C10="","",(L10/K10*60))</f>
      </c>
      <c r="N10" s="166"/>
      <c r="O10" s="146"/>
      <c r="P10" s="156" t="e">
        <f t="shared" si="5"/>
        <v>#N/A</v>
      </c>
      <c r="Q10" s="108" t="e">
        <f t="shared" si="6"/>
        <v>#N/A</v>
      </c>
      <c r="R10" s="108" t="e">
        <f t="shared" si="7"/>
        <v>#N/A</v>
      </c>
      <c r="S10" s="153" t="e">
        <f t="shared" si="8"/>
        <v>#N/A</v>
      </c>
      <c r="T10" s="146"/>
      <c r="U10" s="146"/>
    </row>
    <row r="11" spans="1:21" ht="15">
      <c r="A11" s="146"/>
      <c r="B11" s="145">
        <f t="shared" si="9"/>
      </c>
      <c r="C11" s="52"/>
      <c r="D11" s="53"/>
      <c r="E11" s="254"/>
      <c r="F11" s="227"/>
      <c r="G11" s="254"/>
      <c r="H11" s="161">
        <f t="shared" si="0"/>
      </c>
      <c r="I11" s="161">
        <f t="shared" si="1"/>
      </c>
      <c r="J11" s="161">
        <f t="shared" si="2"/>
      </c>
      <c r="K11" s="163">
        <f t="shared" si="3"/>
      </c>
      <c r="L11" s="162">
        <f t="shared" si="4"/>
      </c>
      <c r="M11" s="164">
        <f t="shared" si="10"/>
      </c>
      <c r="N11" s="166"/>
      <c r="O11" s="146"/>
      <c r="P11" s="156" t="e">
        <f t="shared" si="5"/>
        <v>#N/A</v>
      </c>
      <c r="Q11" s="108" t="e">
        <f t="shared" si="6"/>
        <v>#N/A</v>
      </c>
      <c r="R11" s="108" t="e">
        <f t="shared" si="7"/>
        <v>#N/A</v>
      </c>
      <c r="S11" s="153" t="e">
        <f t="shared" si="8"/>
        <v>#N/A</v>
      </c>
      <c r="T11" s="146"/>
      <c r="U11" s="146"/>
    </row>
    <row r="12" spans="1:21" ht="15">
      <c r="A12" s="146"/>
      <c r="B12" s="145">
        <f t="shared" si="9"/>
      </c>
      <c r="C12" s="52"/>
      <c r="D12" s="53"/>
      <c r="E12" s="254"/>
      <c r="F12" s="227"/>
      <c r="G12" s="254"/>
      <c r="H12" s="161">
        <f t="shared" si="0"/>
      </c>
      <c r="I12" s="161">
        <f t="shared" si="1"/>
      </c>
      <c r="J12" s="161">
        <f t="shared" si="2"/>
      </c>
      <c r="K12" s="163">
        <f t="shared" si="3"/>
      </c>
      <c r="L12" s="162">
        <f t="shared" si="4"/>
      </c>
      <c r="M12" s="164">
        <f t="shared" si="10"/>
      </c>
      <c r="N12" s="166"/>
      <c r="O12" s="146"/>
      <c r="P12" s="156" t="e">
        <f t="shared" si="5"/>
        <v>#N/A</v>
      </c>
      <c r="Q12" s="108" t="e">
        <f t="shared" si="6"/>
        <v>#N/A</v>
      </c>
      <c r="R12" s="108" t="e">
        <f t="shared" si="7"/>
        <v>#N/A</v>
      </c>
      <c r="S12" s="153" t="e">
        <f t="shared" si="8"/>
        <v>#N/A</v>
      </c>
      <c r="T12" s="146"/>
      <c r="U12" s="146"/>
    </row>
    <row r="13" spans="1:21" ht="15">
      <c r="A13" s="146"/>
      <c r="B13" s="145">
        <f t="shared" si="9"/>
      </c>
      <c r="C13" s="52"/>
      <c r="D13" s="53"/>
      <c r="E13" s="254"/>
      <c r="F13" s="227"/>
      <c r="G13" s="254"/>
      <c r="H13" s="161">
        <f t="shared" si="0"/>
      </c>
      <c r="I13" s="161">
        <f t="shared" si="1"/>
      </c>
      <c r="J13" s="161">
        <f t="shared" si="2"/>
      </c>
      <c r="K13" s="163">
        <f t="shared" si="3"/>
      </c>
      <c r="L13" s="162">
        <f t="shared" si="4"/>
      </c>
      <c r="M13" s="164">
        <f t="shared" si="10"/>
      </c>
      <c r="N13" s="166"/>
      <c r="O13" s="146"/>
      <c r="P13" s="156" t="e">
        <f t="shared" si="5"/>
        <v>#N/A</v>
      </c>
      <c r="Q13" s="108" t="e">
        <f t="shared" si="6"/>
        <v>#N/A</v>
      </c>
      <c r="R13" s="108" t="e">
        <f t="shared" si="7"/>
        <v>#N/A</v>
      </c>
      <c r="S13" s="153" t="e">
        <f t="shared" si="8"/>
        <v>#N/A</v>
      </c>
      <c r="T13" s="146"/>
      <c r="U13" s="146"/>
    </row>
    <row r="14" spans="1:21" ht="15">
      <c r="A14" s="146"/>
      <c r="B14" s="145">
        <f t="shared" si="9"/>
      </c>
      <c r="C14" s="52"/>
      <c r="D14" s="53"/>
      <c r="E14" s="254"/>
      <c r="F14" s="227"/>
      <c r="G14" s="254"/>
      <c r="H14" s="161">
        <f t="shared" si="0"/>
      </c>
      <c r="I14" s="161">
        <f t="shared" si="1"/>
      </c>
      <c r="J14" s="161">
        <f t="shared" si="2"/>
      </c>
      <c r="K14" s="163">
        <f t="shared" si="3"/>
      </c>
      <c r="L14" s="162">
        <f t="shared" si="4"/>
      </c>
      <c r="M14" s="164">
        <f t="shared" si="10"/>
      </c>
      <c r="N14" s="166"/>
      <c r="O14" s="146"/>
      <c r="P14" s="156" t="e">
        <f t="shared" si="5"/>
        <v>#N/A</v>
      </c>
      <c r="Q14" s="108" t="e">
        <f t="shared" si="6"/>
        <v>#N/A</v>
      </c>
      <c r="R14" s="108" t="e">
        <f t="shared" si="7"/>
        <v>#N/A</v>
      </c>
      <c r="S14" s="153" t="e">
        <f t="shared" si="8"/>
        <v>#N/A</v>
      </c>
      <c r="T14" s="146"/>
      <c r="U14" s="146"/>
    </row>
    <row r="15" spans="1:21" ht="15">
      <c r="A15" s="146"/>
      <c r="B15" s="145">
        <f t="shared" si="9"/>
      </c>
      <c r="C15" s="52"/>
      <c r="D15" s="53"/>
      <c r="E15" s="254"/>
      <c r="F15" s="227"/>
      <c r="G15" s="254"/>
      <c r="H15" s="161">
        <f t="shared" si="0"/>
      </c>
      <c r="I15" s="161">
        <f t="shared" si="1"/>
      </c>
      <c r="J15" s="161">
        <f t="shared" si="2"/>
      </c>
      <c r="K15" s="163">
        <f t="shared" si="3"/>
      </c>
      <c r="L15" s="162">
        <f t="shared" si="4"/>
      </c>
      <c r="M15" s="164">
        <f t="shared" si="10"/>
      </c>
      <c r="N15" s="166"/>
      <c r="O15" s="146"/>
      <c r="P15" s="156" t="e">
        <f t="shared" si="5"/>
        <v>#N/A</v>
      </c>
      <c r="Q15" s="108" t="e">
        <f t="shared" si="6"/>
        <v>#N/A</v>
      </c>
      <c r="R15" s="108" t="e">
        <f t="shared" si="7"/>
        <v>#N/A</v>
      </c>
      <c r="S15" s="153" t="e">
        <f t="shared" si="8"/>
        <v>#N/A</v>
      </c>
      <c r="T15" s="146"/>
      <c r="U15" s="146"/>
    </row>
    <row r="16" spans="1:21" ht="15.75" thickBot="1">
      <c r="A16" s="146"/>
      <c r="B16" s="145">
        <f t="shared" si="9"/>
      </c>
      <c r="C16" s="52"/>
      <c r="D16" s="53"/>
      <c r="E16" s="254"/>
      <c r="F16" s="227"/>
      <c r="G16" s="254"/>
      <c r="H16" s="161">
        <f t="shared" si="0"/>
      </c>
      <c r="I16" s="161">
        <f t="shared" si="1"/>
      </c>
      <c r="J16" s="161">
        <f t="shared" si="2"/>
      </c>
      <c r="K16" s="163">
        <f t="shared" si="3"/>
      </c>
      <c r="L16" s="162">
        <f t="shared" si="4"/>
      </c>
      <c r="M16" s="164">
        <f t="shared" si="10"/>
      </c>
      <c r="N16" s="166"/>
      <c r="O16" s="146"/>
      <c r="P16" s="174" t="e">
        <f t="shared" si="5"/>
        <v>#N/A</v>
      </c>
      <c r="Q16" s="138" t="e">
        <f t="shared" si="6"/>
        <v>#N/A</v>
      </c>
      <c r="R16" s="138" t="e">
        <f t="shared" si="7"/>
        <v>#N/A</v>
      </c>
      <c r="S16" s="175" t="e">
        <f t="shared" si="8"/>
        <v>#N/A</v>
      </c>
      <c r="T16" s="146"/>
      <c r="U16" s="146"/>
    </row>
    <row r="17" spans="1:21" ht="15.75" thickBot="1">
      <c r="A17" s="146"/>
      <c r="B17" s="156"/>
      <c r="C17" s="108"/>
      <c r="D17" s="108"/>
      <c r="E17" s="108"/>
      <c r="F17" s="108"/>
      <c r="G17" s="108"/>
      <c r="H17" s="108"/>
      <c r="I17" s="108"/>
      <c r="J17" s="108"/>
      <c r="K17" s="108"/>
      <c r="L17" s="162">
        <f>SUM(L8:L16)</f>
        <v>0</v>
      </c>
      <c r="M17" s="164">
        <f>SUM(M8:M16)</f>
        <v>0</v>
      </c>
      <c r="N17" s="166"/>
      <c r="O17" s="146"/>
      <c r="P17" s="146"/>
      <c r="Q17" s="146"/>
      <c r="R17" s="146"/>
      <c r="S17" s="146"/>
      <c r="T17" s="146"/>
      <c r="U17" s="146"/>
    </row>
    <row r="18" spans="1:21" ht="16.5" thickBot="1">
      <c r="A18" s="146"/>
      <c r="B18" s="165" t="s">
        <v>2726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66"/>
      <c r="M18" s="167"/>
      <c r="N18" s="166"/>
      <c r="O18" s="146"/>
      <c r="P18" s="146"/>
      <c r="Q18" s="146"/>
      <c r="R18" s="146"/>
      <c r="S18" s="146"/>
      <c r="T18" s="146"/>
      <c r="U18" s="146"/>
    </row>
    <row r="19" spans="1:21" ht="16.5" thickBot="1">
      <c r="A19" s="146"/>
      <c r="B19" s="168" t="s">
        <v>2643</v>
      </c>
      <c r="C19" s="169" t="s">
        <v>2644</v>
      </c>
      <c r="D19" s="169" t="s">
        <v>2641</v>
      </c>
      <c r="E19" s="169" t="s">
        <v>2649</v>
      </c>
      <c r="F19" s="371" t="s">
        <v>2645</v>
      </c>
      <c r="G19" s="371"/>
      <c r="H19" s="169" t="s">
        <v>2647</v>
      </c>
      <c r="I19" s="169" t="s">
        <v>2646</v>
      </c>
      <c r="J19" s="169" t="s">
        <v>2648</v>
      </c>
      <c r="K19" s="169" t="s">
        <v>2651</v>
      </c>
      <c r="L19" s="169" t="s">
        <v>2650</v>
      </c>
      <c r="M19" s="170" t="s">
        <v>2642</v>
      </c>
      <c r="N19" s="155"/>
      <c r="O19" s="146"/>
      <c r="P19" s="171" t="s">
        <v>2652</v>
      </c>
      <c r="Q19" s="172" t="s">
        <v>2638</v>
      </c>
      <c r="R19" s="172" t="s">
        <v>2639</v>
      </c>
      <c r="S19" s="173" t="s">
        <v>2640</v>
      </c>
      <c r="T19" s="146"/>
      <c r="U19" s="146"/>
    </row>
    <row r="20" spans="1:21" ht="15.75" thickBot="1">
      <c r="A20" s="146"/>
      <c r="B20" s="144"/>
      <c r="C20" s="140"/>
      <c r="D20" s="141"/>
      <c r="E20" s="331"/>
      <c r="F20" s="229"/>
      <c r="G20" s="331"/>
      <c r="H20" s="213">
        <f>IF(C20="","",MOD(449-ATAN2(COS(((P20+R20)/2)/Radconv)*(Q20-S20),(R20-P20))*Radconv,360))</f>
      </c>
      <c r="I20" s="214">
        <f>IF(C20="","",IF(D20&gt;0,1+MOD(359+ROUND((H20+ASIN(SIN((F20-H20)/Radconv)*G20/D20)*Radconv),0),360),0))</f>
      </c>
      <c r="J20" s="214">
        <f>IF(C20="","",1+MOD(359+(ROUND((I20+E20),0)),360))</f>
      </c>
      <c r="K20" s="215">
        <f>IF(C20="","",MOD(ROUND(D20*COS((I20-H20)/Radconv)-(G20*COS((I20-F20)/Radconv)),0),360))</f>
      </c>
      <c r="L20" s="214">
        <f>IF(C20="","",60*SQRT((P20-R20)^2+(COS(((P20+R20)/2)/Radconv)*(Q20-S20))^2))</f>
      </c>
      <c r="M20" s="216">
        <f>IF(C20="","",(L20/K20*60))</f>
      </c>
      <c r="N20" s="166"/>
      <c r="O20" s="146"/>
      <c r="P20" s="132" t="e">
        <f>VLOOKUP(B20,DATABASE,5,FALSE)</f>
        <v>#N/A</v>
      </c>
      <c r="Q20" s="76" t="e">
        <f>VLOOKUP(B20,DATABASE,6,FALSE)</f>
        <v>#N/A</v>
      </c>
      <c r="R20" s="76" t="e">
        <f>VLOOKUP(C20,DATABASE,5,FALSE)</f>
        <v>#N/A</v>
      </c>
      <c r="S20" s="131" t="e">
        <f>VLOOKUP(C20,DATABASE,6,FALSE)</f>
        <v>#N/A</v>
      </c>
      <c r="T20" s="146"/>
      <c r="U20" s="146"/>
    </row>
    <row r="21" spans="1:21" ht="15">
      <c r="A21" s="146"/>
      <c r="B21" s="176"/>
      <c r="C21" s="176"/>
      <c r="D21" s="166"/>
      <c r="E21" s="166"/>
      <c r="F21" s="166"/>
      <c r="G21" s="166"/>
      <c r="H21" s="166"/>
      <c r="I21" s="166"/>
      <c r="J21" s="166"/>
      <c r="K21" s="176"/>
      <c r="L21" s="166"/>
      <c r="M21" s="166"/>
      <c r="N21" s="166"/>
      <c r="O21" s="146"/>
      <c r="P21" s="108"/>
      <c r="Q21" s="108"/>
      <c r="R21" s="108"/>
      <c r="S21" s="108"/>
      <c r="T21" s="146"/>
      <c r="U21" s="146"/>
    </row>
    <row r="22" spans="1:21" ht="13.5" thickBo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</row>
    <row r="23" spans="1:21" ht="24.75" customHeight="1" thickBo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32" t="s">
        <v>2791</v>
      </c>
      <c r="Q23" s="76"/>
      <c r="R23" s="131">
        <f>180/PI()</f>
        <v>57.29577951308232</v>
      </c>
      <c r="S23" s="146"/>
      <c r="T23" s="146"/>
      <c r="U23" s="146"/>
    </row>
    <row r="24" spans="1:21" ht="24.7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</row>
    <row r="25" spans="1:21" ht="24.7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 sheet="1" objects="1" scenarios="1"/>
  <mergeCells count="8">
    <mergeCell ref="L2:M2"/>
    <mergeCell ref="F7:G7"/>
    <mergeCell ref="F19:G19"/>
    <mergeCell ref="G4:H4"/>
    <mergeCell ref="J4:K4"/>
    <mergeCell ref="E4:F4"/>
    <mergeCell ref="L4:M4"/>
    <mergeCell ref="D2:K2"/>
  </mergeCells>
  <printOptions/>
  <pageMargins left="0.1968503937007874" right="0.15748031496062992" top="0.984251968503937" bottom="0.984251968503937" header="0.4724409448818898" footer="0.5118110236220472"/>
  <pageSetup fitToHeight="1" fitToWidth="1" horizontalDpi="300" verticalDpi="300" orientation="portrait" paperSize="11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showGridLines="0" showRowColHeaders="0" showZeros="0" showOutlineSymbols="0" zoomScalePageLayoutView="0" workbookViewId="0" topLeftCell="A1">
      <selection activeCell="B8" sqref="B8"/>
    </sheetView>
  </sheetViews>
  <sheetFormatPr defaultColWidth="9.140625" defaultRowHeight="12.75"/>
  <cols>
    <col min="2" max="3" width="30.7109375" style="0" customWidth="1"/>
    <col min="4" max="4" width="5.8515625" style="0" bestFit="1" customWidth="1"/>
    <col min="5" max="5" width="5.00390625" style="0" bestFit="1" customWidth="1"/>
    <col min="6" max="6" width="5.140625" style="0" customWidth="1"/>
    <col min="7" max="7" width="3.8515625" style="0" customWidth="1"/>
    <col min="9" max="9" width="8.8515625" style="0" bestFit="1" customWidth="1"/>
    <col min="11" max="11" width="6.28125" style="0" customWidth="1"/>
    <col min="12" max="12" width="6.28125" style="0" bestFit="1" customWidth="1"/>
    <col min="13" max="14" width="6.57421875" style="0" customWidth="1"/>
    <col min="16" max="16" width="12.57421875" style="0" hidden="1" customWidth="1"/>
    <col min="17" max="19" width="9.140625" style="0" hidden="1" customWidth="1"/>
  </cols>
  <sheetData>
    <row r="1" spans="1:13" ht="13.5" thickBo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" customHeight="1" thickBot="1">
      <c r="A2" s="146"/>
      <c r="B2" s="147" t="s">
        <v>2771</v>
      </c>
      <c r="C2" s="148" t="str">
        <f>Outbound!C2</f>
        <v>Software V 8.1 29/01/07</v>
      </c>
      <c r="D2" s="377" t="str">
        <f>Outbound!D2</f>
        <v>Database V 8.18 updated</v>
      </c>
      <c r="E2" s="379"/>
      <c r="F2" s="379"/>
      <c r="G2" s="379"/>
      <c r="H2" s="379"/>
      <c r="I2" s="379"/>
      <c r="J2" s="379"/>
      <c r="K2" s="379"/>
      <c r="L2" s="368">
        <f>Database!G1</f>
        <v>40357</v>
      </c>
      <c r="M2" s="369"/>
    </row>
    <row r="3" spans="1:13" ht="18.75" thickBot="1">
      <c r="A3" s="146"/>
      <c r="B3" s="149"/>
      <c r="C3" s="108"/>
      <c r="D3" s="108"/>
      <c r="E3" s="150"/>
      <c r="F3" s="151"/>
      <c r="G3" s="151"/>
      <c r="H3" s="108"/>
      <c r="I3" s="152"/>
      <c r="J3" s="108"/>
      <c r="K3" s="108"/>
      <c r="L3" s="108"/>
      <c r="M3" s="153"/>
    </row>
    <row r="4" spans="1:13" ht="16.5" thickBot="1">
      <c r="A4" s="146"/>
      <c r="B4" s="154" t="s">
        <v>2727</v>
      </c>
      <c r="C4" s="142"/>
      <c r="D4" s="108"/>
      <c r="E4" s="374" t="s">
        <v>2780</v>
      </c>
      <c r="F4" s="376"/>
      <c r="G4" s="372"/>
      <c r="H4" s="373"/>
      <c r="I4" s="4"/>
      <c r="J4" s="374" t="s">
        <v>2772</v>
      </c>
      <c r="K4" s="375"/>
      <c r="L4" s="372"/>
      <c r="M4" s="373"/>
    </row>
    <row r="5" spans="1:13" ht="13.5" thickBot="1">
      <c r="A5" s="146"/>
      <c r="B5" s="156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53"/>
    </row>
    <row r="6" spans="1:13" ht="16.5" thickBot="1">
      <c r="A6" s="146"/>
      <c r="B6" s="157" t="s">
        <v>2725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53"/>
    </row>
    <row r="7" spans="1:19" ht="15.75">
      <c r="A7" s="146"/>
      <c r="B7" s="158" t="s">
        <v>2643</v>
      </c>
      <c r="C7" s="159" t="s">
        <v>2644</v>
      </c>
      <c r="D7" s="159" t="s">
        <v>2641</v>
      </c>
      <c r="E7" s="159" t="s">
        <v>2649</v>
      </c>
      <c r="F7" s="370" t="s">
        <v>2645</v>
      </c>
      <c r="G7" s="370"/>
      <c r="H7" s="159" t="s">
        <v>2647</v>
      </c>
      <c r="I7" s="159" t="s">
        <v>2646</v>
      </c>
      <c r="J7" s="159" t="s">
        <v>2648</v>
      </c>
      <c r="K7" s="159" t="s">
        <v>2651</v>
      </c>
      <c r="L7" s="159" t="s">
        <v>2650</v>
      </c>
      <c r="M7" s="160" t="s">
        <v>2797</v>
      </c>
      <c r="N7" s="54"/>
      <c r="P7" s="1" t="s">
        <v>2652</v>
      </c>
      <c r="Q7" s="2" t="s">
        <v>2638</v>
      </c>
      <c r="R7" s="2" t="s">
        <v>2639</v>
      </c>
      <c r="S7" s="143" t="s">
        <v>2640</v>
      </c>
    </row>
    <row r="8" spans="1:19" ht="15">
      <c r="A8" s="146"/>
      <c r="B8" s="139"/>
      <c r="C8" s="52"/>
      <c r="D8" s="53"/>
      <c r="E8" s="254"/>
      <c r="F8" s="227"/>
      <c r="G8" s="228"/>
      <c r="H8" s="161">
        <f>IF(C8="","",MOD(449-ATAN2(COS(((P8+R8)/2)/Radconv)*(Q8-S8),(R8-P8))*Radconv,360))</f>
      </c>
      <c r="I8" s="161">
        <f>IF(C8="","",IF(D8&gt;0,1+MOD(359+ROUND((H8+ASIN(SIN((F8-H8)/Radconv)*G8/D8)*Radconv),0),360),0))</f>
      </c>
      <c r="J8" s="161">
        <f>IF(C8="","",1+MOD(359+(ROUND((I8+E8),0)),360))</f>
      </c>
      <c r="K8" s="163">
        <f>IF(C8="","",MOD(ROUND(D8*COS((I8-H8)/Radconv)-(G8*COS((I8-F8)/Radconv)),0),360))</f>
      </c>
      <c r="L8" s="162">
        <f>IF(C8="","",60*SQRT((P8-R8)^2+(COS(((P8+R8)/2)/Radconv)*(Q8-S8))^2))</f>
      </c>
      <c r="M8" s="164">
        <f>IF(C8="","",(L8/K8*60))</f>
      </c>
      <c r="N8" s="47"/>
      <c r="P8" s="3" t="e">
        <f>VLOOKUP(B8,DATABASE,5,FALSE)</f>
        <v>#N/A</v>
      </c>
      <c r="Q8" s="4" t="e">
        <f>VLOOKUP(B8,DATABASE,6,FALSE)</f>
        <v>#N/A</v>
      </c>
      <c r="R8" s="4" t="e">
        <f>VLOOKUP(C8,DATABASE,5,FALSE)</f>
        <v>#N/A</v>
      </c>
      <c r="S8" s="5" t="e">
        <f>VLOOKUP(C8,DATABASE,6,FALSE)</f>
        <v>#N/A</v>
      </c>
    </row>
    <row r="9" spans="1:19" ht="15">
      <c r="A9" s="146"/>
      <c r="B9" s="145">
        <f aca="true" t="shared" si="0" ref="B9:B16">IF(C9="","",C8)</f>
      </c>
      <c r="C9" s="52"/>
      <c r="D9" s="53"/>
      <c r="E9" s="254"/>
      <c r="F9" s="227"/>
      <c r="G9" s="228"/>
      <c r="H9" s="161">
        <f aca="true" t="shared" si="1" ref="H9:H16">IF(C9="","",MOD(449-ATAN2(COS(((P9+R9)/2)/Radconv)*(Q9-S9),(R9-P9))*Radconv,360))</f>
      </c>
      <c r="I9" s="161">
        <f aca="true" t="shared" si="2" ref="I9:I16">IF(C9="","",IF(D9&gt;0,1+MOD(359+ROUND((H9+ASIN(SIN((F9-H9)/Radconv)*G9/D9)*Radconv),0),360),0))</f>
      </c>
      <c r="J9" s="161">
        <f aca="true" t="shared" si="3" ref="J9:J16">IF(C9="","",1+MOD(359+(ROUND((I9+E9),0)),360))</f>
      </c>
      <c r="K9" s="163">
        <f aca="true" t="shared" si="4" ref="K9:K16">IF(C9="","",MOD(ROUND(D9*COS((I9-H9)/Radconv)-(G9*COS((I9-F9)/Radconv)),0),360))</f>
      </c>
      <c r="L9" s="162">
        <f aca="true" t="shared" si="5" ref="L9:L16">IF(C9="","",60*SQRT((P9-R9)^2+(COS(((P9+R9)/2)/Radconv)*(Q9-S9))^2))</f>
      </c>
      <c r="M9" s="164">
        <f aca="true" t="shared" si="6" ref="M9:M16">IF(C9="","",(L9/K9*60))</f>
      </c>
      <c r="N9" s="47"/>
      <c r="P9" s="3" t="e">
        <f aca="true" t="shared" si="7" ref="P9:P16">VLOOKUP(B9,DATABASE,5,FALSE)</f>
        <v>#N/A</v>
      </c>
      <c r="Q9" s="4" t="e">
        <f aca="true" t="shared" si="8" ref="Q9:Q16">VLOOKUP(B9,DATABASE,6,FALSE)</f>
        <v>#N/A</v>
      </c>
      <c r="R9" s="4" t="e">
        <f aca="true" t="shared" si="9" ref="R9:R16">VLOOKUP(C9,DATABASE,5,FALSE)</f>
        <v>#N/A</v>
      </c>
      <c r="S9" s="5" t="e">
        <f aca="true" t="shared" si="10" ref="S9:S16">VLOOKUP(C9,DATABASE,6,FALSE)</f>
        <v>#N/A</v>
      </c>
    </row>
    <row r="10" spans="1:19" ht="15">
      <c r="A10" s="146"/>
      <c r="B10" s="145">
        <f t="shared" si="0"/>
      </c>
      <c r="C10" s="52"/>
      <c r="D10" s="53"/>
      <c r="E10" s="254"/>
      <c r="F10" s="227"/>
      <c r="G10" s="228"/>
      <c r="H10" s="161">
        <f t="shared" si="1"/>
      </c>
      <c r="I10" s="161">
        <f t="shared" si="2"/>
      </c>
      <c r="J10" s="161">
        <f t="shared" si="3"/>
      </c>
      <c r="K10" s="163">
        <f t="shared" si="4"/>
      </c>
      <c r="L10" s="162">
        <f t="shared" si="5"/>
      </c>
      <c r="M10" s="164">
        <f t="shared" si="6"/>
      </c>
      <c r="N10" s="47"/>
      <c r="P10" s="3" t="e">
        <f t="shared" si="7"/>
        <v>#N/A</v>
      </c>
      <c r="Q10" s="4" t="e">
        <f t="shared" si="8"/>
        <v>#N/A</v>
      </c>
      <c r="R10" s="4" t="e">
        <f t="shared" si="9"/>
        <v>#N/A</v>
      </c>
      <c r="S10" s="5" t="e">
        <f t="shared" si="10"/>
        <v>#N/A</v>
      </c>
    </row>
    <row r="11" spans="1:19" ht="15">
      <c r="A11" s="146"/>
      <c r="B11" s="145">
        <f t="shared" si="0"/>
      </c>
      <c r="C11" s="52"/>
      <c r="D11" s="53"/>
      <c r="E11" s="254"/>
      <c r="F11" s="227"/>
      <c r="G11" s="228"/>
      <c r="H11" s="161">
        <f t="shared" si="1"/>
      </c>
      <c r="I11" s="161">
        <f t="shared" si="2"/>
      </c>
      <c r="J11" s="161">
        <f t="shared" si="3"/>
      </c>
      <c r="K11" s="163">
        <f t="shared" si="4"/>
      </c>
      <c r="L11" s="162">
        <f t="shared" si="5"/>
      </c>
      <c r="M11" s="164">
        <f t="shared" si="6"/>
      </c>
      <c r="N11" s="47"/>
      <c r="P11" s="3" t="e">
        <f t="shared" si="7"/>
        <v>#N/A</v>
      </c>
      <c r="Q11" s="4" t="e">
        <f t="shared" si="8"/>
        <v>#N/A</v>
      </c>
      <c r="R11" s="4" t="e">
        <f t="shared" si="9"/>
        <v>#N/A</v>
      </c>
      <c r="S11" s="5" t="e">
        <f t="shared" si="10"/>
        <v>#N/A</v>
      </c>
    </row>
    <row r="12" spans="1:19" ht="15">
      <c r="A12" s="146"/>
      <c r="B12" s="145">
        <f t="shared" si="0"/>
      </c>
      <c r="C12" s="52"/>
      <c r="D12" s="53"/>
      <c r="E12" s="254"/>
      <c r="F12" s="227"/>
      <c r="G12" s="228"/>
      <c r="H12" s="161">
        <f t="shared" si="1"/>
      </c>
      <c r="I12" s="161">
        <f t="shared" si="2"/>
      </c>
      <c r="J12" s="161">
        <f t="shared" si="3"/>
      </c>
      <c r="K12" s="163">
        <f t="shared" si="4"/>
      </c>
      <c r="L12" s="162">
        <f t="shared" si="5"/>
      </c>
      <c r="M12" s="164">
        <f t="shared" si="6"/>
      </c>
      <c r="N12" s="47"/>
      <c r="P12" s="3" t="e">
        <f t="shared" si="7"/>
        <v>#N/A</v>
      </c>
      <c r="Q12" s="4" t="e">
        <f t="shared" si="8"/>
        <v>#N/A</v>
      </c>
      <c r="R12" s="4" t="e">
        <f t="shared" si="9"/>
        <v>#N/A</v>
      </c>
      <c r="S12" s="5" t="e">
        <f t="shared" si="10"/>
        <v>#N/A</v>
      </c>
    </row>
    <row r="13" spans="1:19" ht="15">
      <c r="A13" s="146"/>
      <c r="B13" s="145">
        <f t="shared" si="0"/>
      </c>
      <c r="C13" s="52"/>
      <c r="D13" s="53"/>
      <c r="E13" s="254"/>
      <c r="F13" s="227"/>
      <c r="G13" s="228"/>
      <c r="H13" s="161">
        <f t="shared" si="1"/>
      </c>
      <c r="I13" s="161">
        <f t="shared" si="2"/>
      </c>
      <c r="J13" s="161">
        <f t="shared" si="3"/>
      </c>
      <c r="K13" s="163">
        <f t="shared" si="4"/>
      </c>
      <c r="L13" s="162">
        <f t="shared" si="5"/>
      </c>
      <c r="M13" s="164">
        <f t="shared" si="6"/>
      </c>
      <c r="N13" s="47"/>
      <c r="P13" s="3" t="e">
        <f t="shared" si="7"/>
        <v>#N/A</v>
      </c>
      <c r="Q13" s="4" t="e">
        <f t="shared" si="8"/>
        <v>#N/A</v>
      </c>
      <c r="R13" s="4" t="e">
        <f t="shared" si="9"/>
        <v>#N/A</v>
      </c>
      <c r="S13" s="5" t="e">
        <f t="shared" si="10"/>
        <v>#N/A</v>
      </c>
    </row>
    <row r="14" spans="1:19" ht="15">
      <c r="A14" s="146"/>
      <c r="B14" s="145">
        <f t="shared" si="0"/>
      </c>
      <c r="C14" s="52"/>
      <c r="D14" s="53"/>
      <c r="E14" s="254"/>
      <c r="F14" s="227"/>
      <c r="G14" s="228"/>
      <c r="H14" s="161">
        <f t="shared" si="1"/>
      </c>
      <c r="I14" s="161">
        <f t="shared" si="2"/>
      </c>
      <c r="J14" s="161">
        <f t="shared" si="3"/>
      </c>
      <c r="K14" s="163">
        <f t="shared" si="4"/>
      </c>
      <c r="L14" s="162">
        <f t="shared" si="5"/>
      </c>
      <c r="M14" s="164">
        <f t="shared" si="6"/>
      </c>
      <c r="N14" s="47"/>
      <c r="P14" s="3" t="e">
        <f t="shared" si="7"/>
        <v>#N/A</v>
      </c>
      <c r="Q14" s="4" t="e">
        <f t="shared" si="8"/>
        <v>#N/A</v>
      </c>
      <c r="R14" s="4" t="e">
        <f t="shared" si="9"/>
        <v>#N/A</v>
      </c>
      <c r="S14" s="5" t="e">
        <f t="shared" si="10"/>
        <v>#N/A</v>
      </c>
    </row>
    <row r="15" spans="1:19" ht="15">
      <c r="A15" s="146"/>
      <c r="B15" s="145">
        <f t="shared" si="0"/>
      </c>
      <c r="C15" s="52"/>
      <c r="D15" s="53"/>
      <c r="E15" s="254"/>
      <c r="F15" s="227"/>
      <c r="G15" s="228"/>
      <c r="H15" s="161">
        <f t="shared" si="1"/>
      </c>
      <c r="I15" s="161">
        <f t="shared" si="2"/>
      </c>
      <c r="J15" s="161">
        <f t="shared" si="3"/>
      </c>
      <c r="K15" s="163">
        <f t="shared" si="4"/>
      </c>
      <c r="L15" s="162">
        <f t="shared" si="5"/>
      </c>
      <c r="M15" s="164">
        <f t="shared" si="6"/>
      </c>
      <c r="N15" s="47"/>
      <c r="P15" s="3" t="e">
        <f t="shared" si="7"/>
        <v>#N/A</v>
      </c>
      <c r="Q15" s="4" t="e">
        <f t="shared" si="8"/>
        <v>#N/A</v>
      </c>
      <c r="R15" s="4" t="e">
        <f t="shared" si="9"/>
        <v>#N/A</v>
      </c>
      <c r="S15" s="5" t="e">
        <f t="shared" si="10"/>
        <v>#N/A</v>
      </c>
    </row>
    <row r="16" spans="1:19" ht="15.75" thickBot="1">
      <c r="A16" s="146"/>
      <c r="B16" s="145">
        <f t="shared" si="0"/>
      </c>
      <c r="C16" s="52"/>
      <c r="D16" s="53"/>
      <c r="E16" s="254"/>
      <c r="F16" s="227"/>
      <c r="G16" s="228"/>
      <c r="H16" s="161">
        <f t="shared" si="1"/>
      </c>
      <c r="I16" s="161">
        <f t="shared" si="2"/>
      </c>
      <c r="J16" s="161">
        <f t="shared" si="3"/>
      </c>
      <c r="K16" s="163">
        <f t="shared" si="4"/>
      </c>
      <c r="L16" s="162">
        <f t="shared" si="5"/>
      </c>
      <c r="M16" s="164">
        <f t="shared" si="6"/>
      </c>
      <c r="N16" s="47"/>
      <c r="P16" s="6" t="e">
        <f t="shared" si="7"/>
        <v>#N/A</v>
      </c>
      <c r="Q16" s="7" t="e">
        <f t="shared" si="8"/>
        <v>#N/A</v>
      </c>
      <c r="R16" s="7" t="e">
        <f t="shared" si="9"/>
        <v>#N/A</v>
      </c>
      <c r="S16" s="8" t="e">
        <f t="shared" si="10"/>
        <v>#N/A</v>
      </c>
    </row>
    <row r="17" spans="1:14" ht="15.75" thickBot="1">
      <c r="A17" s="146"/>
      <c r="B17" s="156"/>
      <c r="C17" s="108"/>
      <c r="D17" s="108"/>
      <c r="E17" s="108"/>
      <c r="F17" s="108"/>
      <c r="G17" s="108"/>
      <c r="H17" s="108"/>
      <c r="I17" s="108"/>
      <c r="J17" s="108"/>
      <c r="K17" s="108"/>
      <c r="L17" s="162">
        <f>SUM(L8:L16)</f>
        <v>0</v>
      </c>
      <c r="M17" s="164">
        <f>SUM(M8:M16)</f>
        <v>0</v>
      </c>
      <c r="N17" s="47"/>
    </row>
    <row r="18" spans="1:14" ht="16.5" thickBot="1">
      <c r="A18" s="146"/>
      <c r="B18" s="165" t="s">
        <v>2726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66"/>
      <c r="M18" s="167"/>
      <c r="N18" s="47"/>
    </row>
    <row r="19" spans="1:19" ht="16.5" thickBot="1">
      <c r="A19" s="146"/>
      <c r="B19" s="168" t="s">
        <v>2643</v>
      </c>
      <c r="C19" s="169" t="s">
        <v>2644</v>
      </c>
      <c r="D19" s="169" t="s">
        <v>2641</v>
      </c>
      <c r="E19" s="169" t="s">
        <v>2649</v>
      </c>
      <c r="F19" s="371" t="s">
        <v>2645</v>
      </c>
      <c r="G19" s="371"/>
      <c r="H19" s="169" t="s">
        <v>2647</v>
      </c>
      <c r="I19" s="169" t="s">
        <v>2646</v>
      </c>
      <c r="J19" s="169" t="s">
        <v>2648</v>
      </c>
      <c r="K19" s="169" t="s">
        <v>2651</v>
      </c>
      <c r="L19" s="169" t="s">
        <v>2650</v>
      </c>
      <c r="M19" s="170" t="s">
        <v>2642</v>
      </c>
      <c r="N19" s="54"/>
      <c r="P19" s="1" t="s">
        <v>2652</v>
      </c>
      <c r="Q19" s="2" t="s">
        <v>2638</v>
      </c>
      <c r="R19" s="2" t="s">
        <v>2639</v>
      </c>
      <c r="S19" s="143" t="s">
        <v>2640</v>
      </c>
    </row>
    <row r="20" spans="1:19" ht="15.75" thickBot="1">
      <c r="A20" s="146"/>
      <c r="B20" s="144"/>
      <c r="C20" s="140"/>
      <c r="D20" s="141"/>
      <c r="E20" s="331"/>
      <c r="F20" s="229"/>
      <c r="G20" s="230"/>
      <c r="H20" s="213">
        <f>IF(C20="","",MOD(449-ATAN2(COS(((P20+R20)/2)/Radconv)*(Q20-S20),(R20-P20))*Radconv,360))</f>
      </c>
      <c r="I20" s="214">
        <f>IF(C20="","",IF(D20&gt;0,1+MOD(359+ROUND((H20+ASIN(SIN((F20-H20)/Radconv)*G20/D20)*Radconv),0),360),0))</f>
      </c>
      <c r="J20" s="214">
        <f>IF(C20="","",1+MOD(359+(ROUND((I20+E20),0)),360))</f>
      </c>
      <c r="K20" s="215">
        <f>IF(C20="","",MOD(ROUND(D20*COS((I20-H20)/Radconv)-(G20*COS((I20-F20)/Radconv)),0),360))</f>
      </c>
      <c r="L20" s="214">
        <f>IF(C20="","",60*SQRT((P20-R20)^2+(COS(((P20+R20)/2)/Radconv)*(Q20-S20))^2))</f>
      </c>
      <c r="M20" s="216">
        <f>IF(C20="","",(L20/K20*60))</f>
      </c>
      <c r="N20" s="47"/>
      <c r="P20" s="49" t="e">
        <f>VLOOKUP(B20,DATABASE,5,FALSE)</f>
        <v>#N/A</v>
      </c>
      <c r="Q20" s="50" t="e">
        <f>VLOOKUP(B20,DATABASE,6,FALSE)</f>
        <v>#N/A</v>
      </c>
      <c r="R20" s="50" t="e">
        <f>VLOOKUP(C20,DATABASE,5,FALSE)</f>
        <v>#N/A</v>
      </c>
      <c r="S20" s="51" t="e">
        <f>VLOOKUP(C20,DATABASE,6,FALSE)</f>
        <v>#N/A</v>
      </c>
    </row>
    <row r="21" spans="2:19" ht="15">
      <c r="B21" s="48"/>
      <c r="C21" s="48"/>
      <c r="D21" s="47"/>
      <c r="E21" s="47"/>
      <c r="F21" s="47"/>
      <c r="G21" s="47"/>
      <c r="H21" s="47"/>
      <c r="I21" s="47"/>
      <c r="J21" s="47"/>
      <c r="K21" s="48"/>
      <c r="L21" s="47"/>
      <c r="M21" s="47"/>
      <c r="N21" s="47"/>
      <c r="P21" s="4"/>
      <c r="Q21" s="4"/>
      <c r="R21" s="4"/>
      <c r="S21" s="4"/>
    </row>
    <row r="28" spans="8:13" ht="12.75">
      <c r="H28" s="292"/>
      <c r="I28" s="293"/>
      <c r="J28" s="293"/>
      <c r="K28" s="293"/>
      <c r="L28" s="293"/>
      <c r="M28" s="293"/>
    </row>
  </sheetData>
  <sheetProtection sheet="1"/>
  <mergeCells count="8">
    <mergeCell ref="L2:M2"/>
    <mergeCell ref="F19:G19"/>
    <mergeCell ref="G4:H4"/>
    <mergeCell ref="F7:G7"/>
    <mergeCell ref="E4:F4"/>
    <mergeCell ref="J4:K4"/>
    <mergeCell ref="L4:M4"/>
    <mergeCell ref="D2:K2"/>
  </mergeCells>
  <printOptions/>
  <pageMargins left="0.1968503937007874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showGridLines="0" showZeros="0" showOutlineSymbols="0" zoomScale="50" zoomScaleNormal="50" zoomScalePageLayoutView="0" workbookViewId="0" topLeftCell="A1">
      <selection activeCell="C34" sqref="C34:D34"/>
    </sheetView>
  </sheetViews>
  <sheetFormatPr defaultColWidth="9.140625" defaultRowHeight="12.75"/>
  <cols>
    <col min="1" max="12" width="7.7109375" style="0" customWidth="1"/>
    <col min="13" max="13" width="8.00390625" style="0" customWidth="1"/>
    <col min="14" max="31" width="7.7109375" style="0" customWidth="1"/>
    <col min="32" max="32" width="8.00390625" style="0" customWidth="1"/>
    <col min="33" max="37" width="7.7109375" style="0" customWidth="1"/>
  </cols>
  <sheetData>
    <row r="1" spans="1:37" ht="30" customHeight="1" thickBot="1" thickTop="1">
      <c r="A1" s="219" t="s">
        <v>2781</v>
      </c>
      <c r="B1" s="220"/>
      <c r="C1" s="220"/>
      <c r="D1" s="220"/>
      <c r="E1" s="221"/>
      <c r="F1" s="222" t="s">
        <v>2780</v>
      </c>
      <c r="G1" s="221"/>
      <c r="H1" s="509">
        <f>Outbound!G4</f>
        <v>0</v>
      </c>
      <c r="I1" s="510"/>
      <c r="J1" s="511"/>
      <c r="K1" s="221"/>
      <c r="L1" s="221"/>
      <c r="M1" s="220"/>
      <c r="N1" s="220"/>
      <c r="O1" s="223"/>
      <c r="P1" s="224"/>
      <c r="Q1" s="225"/>
      <c r="R1" s="226"/>
      <c r="S1" s="146"/>
      <c r="T1" s="219" t="s">
        <v>2781</v>
      </c>
      <c r="U1" s="220"/>
      <c r="V1" s="220"/>
      <c r="W1" s="220"/>
      <c r="X1" s="221"/>
      <c r="Y1" s="222" t="s">
        <v>2780</v>
      </c>
      <c r="Z1" s="221"/>
      <c r="AA1" s="509">
        <f>Inbound!G4</f>
        <v>0</v>
      </c>
      <c r="AB1" s="510"/>
      <c r="AC1" s="511"/>
      <c r="AD1" s="221"/>
      <c r="AE1" s="221"/>
      <c r="AF1" s="220"/>
      <c r="AG1" s="220"/>
      <c r="AH1" s="223"/>
      <c r="AI1" s="224"/>
      <c r="AJ1" s="225"/>
      <c r="AK1" s="226"/>
    </row>
    <row r="2" spans="1:37" ht="30" customHeight="1" thickBot="1" thickTop="1">
      <c r="A2" s="183" t="s">
        <v>2657</v>
      </c>
      <c r="B2" s="443">
        <f>Outbound!L4</f>
        <v>0</v>
      </c>
      <c r="C2" s="443"/>
      <c r="D2" s="138"/>
      <c r="E2" s="184"/>
      <c r="F2" s="185" t="s">
        <v>2742</v>
      </c>
      <c r="G2" s="83"/>
      <c r="H2" s="444">
        <f>Outbound!C4</f>
        <v>0</v>
      </c>
      <c r="I2" s="445"/>
      <c r="J2" s="445"/>
      <c r="K2" s="138"/>
      <c r="L2" s="83"/>
      <c r="M2" s="186" t="s">
        <v>2743</v>
      </c>
      <c r="N2" s="187"/>
      <c r="O2" s="188"/>
      <c r="P2" s="188"/>
      <c r="Q2" s="189"/>
      <c r="R2" s="190"/>
      <c r="S2" s="146"/>
      <c r="T2" s="75" t="s">
        <v>2657</v>
      </c>
      <c r="U2" s="402">
        <f>Inbound!L4</f>
        <v>0</v>
      </c>
      <c r="V2" s="402"/>
      <c r="W2" s="76"/>
      <c r="X2" s="77"/>
      <c r="Y2" s="78" t="s">
        <v>2742</v>
      </c>
      <c r="Z2" s="79"/>
      <c r="AA2" s="403">
        <f>Inbound!C4</f>
        <v>0</v>
      </c>
      <c r="AB2" s="404"/>
      <c r="AC2" s="404"/>
      <c r="AD2" s="76"/>
      <c r="AE2" s="79"/>
      <c r="AF2" s="68" t="s">
        <v>2743</v>
      </c>
      <c r="AG2" s="80"/>
      <c r="AH2" s="81"/>
      <c r="AI2" s="81"/>
      <c r="AJ2" s="69"/>
      <c r="AK2" s="82"/>
    </row>
    <row r="3" spans="1:37" ht="30" customHeight="1" thickBot="1">
      <c r="A3" s="70" t="s">
        <v>2744</v>
      </c>
      <c r="B3" s="83"/>
      <c r="C3" s="84" t="s">
        <v>2745</v>
      </c>
      <c r="D3" s="85" t="s">
        <v>2645</v>
      </c>
      <c r="E3" s="86"/>
      <c r="F3" s="87" t="s">
        <v>2746</v>
      </c>
      <c r="G3" s="85" t="s">
        <v>2747</v>
      </c>
      <c r="H3" s="88"/>
      <c r="I3" s="88"/>
      <c r="J3" s="85" t="s">
        <v>2748</v>
      </c>
      <c r="K3" s="89"/>
      <c r="L3" s="88"/>
      <c r="M3" s="71" t="s">
        <v>2749</v>
      </c>
      <c r="N3" s="90"/>
      <c r="O3" s="91" t="s">
        <v>2750</v>
      </c>
      <c r="P3" s="92"/>
      <c r="Q3" s="72" t="s">
        <v>2751</v>
      </c>
      <c r="R3" s="93"/>
      <c r="S3" s="146"/>
      <c r="T3" s="70" t="s">
        <v>2744</v>
      </c>
      <c r="U3" s="83"/>
      <c r="V3" s="84" t="s">
        <v>2745</v>
      </c>
      <c r="W3" s="85" t="s">
        <v>2645</v>
      </c>
      <c r="X3" s="86"/>
      <c r="Y3" s="87" t="s">
        <v>2746</v>
      </c>
      <c r="Z3" s="85" t="s">
        <v>2747</v>
      </c>
      <c r="AA3" s="88"/>
      <c r="AB3" s="88"/>
      <c r="AC3" s="85" t="s">
        <v>2748</v>
      </c>
      <c r="AD3" s="89"/>
      <c r="AE3" s="88"/>
      <c r="AF3" s="71" t="s">
        <v>2749</v>
      </c>
      <c r="AG3" s="90"/>
      <c r="AH3" s="91" t="s">
        <v>2750</v>
      </c>
      <c r="AI3" s="92"/>
      <c r="AJ3" s="72" t="s">
        <v>2751</v>
      </c>
      <c r="AK3" s="93"/>
    </row>
    <row r="4" spans="1:37" ht="30" customHeight="1" thickBot="1">
      <c r="A4" s="438">
        <f>A12</f>
        <v>0</v>
      </c>
      <c r="B4" s="439"/>
      <c r="C4" s="231"/>
      <c r="D4" s="232"/>
      <c r="E4" s="233"/>
      <c r="F4" s="234"/>
      <c r="G4" s="235"/>
      <c r="H4" s="234"/>
      <c r="I4" s="234"/>
      <c r="J4" s="235"/>
      <c r="K4" s="236"/>
      <c r="L4" s="237"/>
      <c r="M4" s="71" t="s">
        <v>2752</v>
      </c>
      <c r="N4" s="100"/>
      <c r="O4" s="101">
        <f>INT(P21/60)</f>
        <v>0</v>
      </c>
      <c r="P4" s="102">
        <f>MOD(P21,60)</f>
        <v>0</v>
      </c>
      <c r="Q4" s="427">
        <v>147</v>
      </c>
      <c r="R4" s="428"/>
      <c r="S4" s="146"/>
      <c r="T4" s="441">
        <f>T12</f>
        <v>0</v>
      </c>
      <c r="U4" s="442"/>
      <c r="V4" s="94"/>
      <c r="W4" s="95"/>
      <c r="X4" s="96"/>
      <c r="Y4" s="97"/>
      <c r="Z4" s="98"/>
      <c r="AA4" s="97"/>
      <c r="AB4" s="97"/>
      <c r="AC4" s="98"/>
      <c r="AD4" s="99"/>
      <c r="AE4" s="100"/>
      <c r="AF4" s="71" t="s">
        <v>2752</v>
      </c>
      <c r="AG4" s="100"/>
      <c r="AH4" s="103">
        <f>INT(AI21/60)</f>
        <v>0</v>
      </c>
      <c r="AI4" s="102">
        <f>MOD(AI21,60)</f>
        <v>0</v>
      </c>
      <c r="AJ4" s="427">
        <v>147</v>
      </c>
      <c r="AK4" s="428"/>
    </row>
    <row r="5" spans="1:37" ht="30" customHeight="1">
      <c r="A5" s="411">
        <f>C17</f>
        <v>0</v>
      </c>
      <c r="B5" s="412"/>
      <c r="C5" s="238"/>
      <c r="D5" s="231"/>
      <c r="E5" s="239"/>
      <c r="F5" s="236"/>
      <c r="G5" s="240"/>
      <c r="H5" s="236"/>
      <c r="I5" s="236"/>
      <c r="J5" s="240"/>
      <c r="K5" s="236"/>
      <c r="L5" s="237"/>
      <c r="M5" s="73" t="s">
        <v>2753</v>
      </c>
      <c r="N5" s="100"/>
      <c r="O5" s="244"/>
      <c r="P5" s="245">
        <v>20</v>
      </c>
      <c r="Q5" s="72" t="s">
        <v>2766</v>
      </c>
      <c r="R5" s="106"/>
      <c r="S5" s="146"/>
      <c r="T5" s="411"/>
      <c r="U5" s="412"/>
      <c r="V5" s="94"/>
      <c r="W5" s="94"/>
      <c r="X5" s="104"/>
      <c r="Y5" s="99"/>
      <c r="Z5" s="105"/>
      <c r="AA5" s="99"/>
      <c r="AB5" s="99"/>
      <c r="AC5" s="105"/>
      <c r="AD5" s="99"/>
      <c r="AE5" s="100"/>
      <c r="AF5" s="73" t="s">
        <v>2753</v>
      </c>
      <c r="AG5" s="100"/>
      <c r="AH5" s="248"/>
      <c r="AI5" s="245">
        <v>20</v>
      </c>
      <c r="AJ5" s="72" t="s">
        <v>2766</v>
      </c>
      <c r="AK5" s="106"/>
    </row>
    <row r="6" spans="1:37" ht="30" customHeight="1" thickBot="1">
      <c r="A6" s="411"/>
      <c r="B6" s="412"/>
      <c r="C6" s="231"/>
      <c r="D6" s="231"/>
      <c r="E6" s="239"/>
      <c r="F6" s="236"/>
      <c r="G6" s="240"/>
      <c r="H6" s="236"/>
      <c r="I6" s="236"/>
      <c r="J6" s="240"/>
      <c r="K6" s="236"/>
      <c r="L6" s="237"/>
      <c r="M6" s="71" t="s">
        <v>2754</v>
      </c>
      <c r="N6" s="100"/>
      <c r="O6" s="244"/>
      <c r="P6" s="102">
        <f>Outbound!M20</f>
      </c>
      <c r="Q6" s="427">
        <v>30</v>
      </c>
      <c r="R6" s="428"/>
      <c r="S6" s="146"/>
      <c r="T6" s="411"/>
      <c r="U6" s="412"/>
      <c r="V6" s="94"/>
      <c r="W6" s="94"/>
      <c r="X6" s="104"/>
      <c r="Y6" s="99"/>
      <c r="Z6" s="105"/>
      <c r="AA6" s="99"/>
      <c r="AB6" s="99"/>
      <c r="AC6" s="105"/>
      <c r="AD6" s="99"/>
      <c r="AE6" s="100"/>
      <c r="AF6" s="71" t="s">
        <v>2754</v>
      </c>
      <c r="AG6" s="100"/>
      <c r="AH6" s="248"/>
      <c r="AI6" s="102">
        <f>Inbound!M20</f>
      </c>
      <c r="AJ6" s="427">
        <v>30</v>
      </c>
      <c r="AK6" s="428"/>
    </row>
    <row r="7" spans="1:37" ht="30" customHeight="1" thickBot="1">
      <c r="A7" s="409"/>
      <c r="B7" s="410"/>
      <c r="C7" s="231"/>
      <c r="D7" s="231"/>
      <c r="E7" s="239"/>
      <c r="F7" s="236"/>
      <c r="G7" s="241"/>
      <c r="H7" s="242"/>
      <c r="I7" s="236"/>
      <c r="J7" s="240"/>
      <c r="K7" s="242"/>
      <c r="L7" s="243"/>
      <c r="M7" s="71" t="s">
        <v>2755</v>
      </c>
      <c r="N7" s="100"/>
      <c r="O7" s="246">
        <v>1</v>
      </c>
      <c r="P7" s="247">
        <v>0</v>
      </c>
      <c r="Q7" s="109" t="s">
        <v>2756</v>
      </c>
      <c r="R7" s="110"/>
      <c r="S7" s="146"/>
      <c r="T7" s="409"/>
      <c r="U7" s="410"/>
      <c r="V7" s="94"/>
      <c r="W7" s="94"/>
      <c r="X7" s="104"/>
      <c r="Y7" s="99"/>
      <c r="Z7" s="105"/>
      <c r="AA7" s="99"/>
      <c r="AB7" s="99"/>
      <c r="AC7" s="105"/>
      <c r="AD7" s="107"/>
      <c r="AE7" s="108"/>
      <c r="AF7" s="71" t="s">
        <v>2755</v>
      </c>
      <c r="AG7" s="100"/>
      <c r="AH7" s="249">
        <v>1</v>
      </c>
      <c r="AI7" s="247">
        <v>0</v>
      </c>
      <c r="AJ7" s="109" t="s">
        <v>2756</v>
      </c>
      <c r="AK7" s="110"/>
    </row>
    <row r="8" spans="1:37" ht="30" customHeight="1" thickBot="1">
      <c r="A8" s="440" t="s">
        <v>2767</v>
      </c>
      <c r="B8" s="408"/>
      <c r="C8" s="405"/>
      <c r="D8" s="406"/>
      <c r="E8" s="407" t="s">
        <v>2768</v>
      </c>
      <c r="F8" s="408"/>
      <c r="G8" s="177"/>
      <c r="H8" s="111"/>
      <c r="I8" s="407" t="s">
        <v>2665</v>
      </c>
      <c r="J8" s="408"/>
      <c r="K8" s="433"/>
      <c r="L8" s="434"/>
      <c r="M8" s="74" t="s">
        <v>2757</v>
      </c>
      <c r="N8" s="112"/>
      <c r="O8" s="113">
        <f>SUM(O4:O7)+INT(SUM(P4:P7)/60)</f>
        <v>1</v>
      </c>
      <c r="P8" s="114">
        <f>MOD(SUM(P4:P7),60)</f>
        <v>20</v>
      </c>
      <c r="Q8" s="390">
        <f>ROUNDUP((O8+(P8/60))*Q6,0)</f>
        <v>40</v>
      </c>
      <c r="R8" s="391"/>
      <c r="S8" s="146"/>
      <c r="T8" s="440" t="s">
        <v>2767</v>
      </c>
      <c r="U8" s="408"/>
      <c r="V8" s="405"/>
      <c r="W8" s="406"/>
      <c r="X8" s="407" t="s">
        <v>2768</v>
      </c>
      <c r="Y8" s="408"/>
      <c r="Z8" s="177"/>
      <c r="AA8" s="111"/>
      <c r="AB8" s="407" t="s">
        <v>2665</v>
      </c>
      <c r="AC8" s="408"/>
      <c r="AD8" s="433"/>
      <c r="AE8" s="434"/>
      <c r="AF8" s="74" t="s">
        <v>2757</v>
      </c>
      <c r="AG8" s="112"/>
      <c r="AH8" s="115">
        <f>SUM(AH4:AH7)+INT(SUM(AI4:AI7)/60)</f>
        <v>1</v>
      </c>
      <c r="AI8" s="114">
        <f>MOD(SUM(AI4:AI7),60)</f>
        <v>20</v>
      </c>
      <c r="AJ8" s="431">
        <f>ROUNDUP((AH8+(AI8/60))*AJ6,0)</f>
        <v>40</v>
      </c>
      <c r="AK8" s="432"/>
    </row>
    <row r="9" spans="1:37" ht="30" customHeight="1" thickTop="1">
      <c r="A9" s="454" t="s">
        <v>2758</v>
      </c>
      <c r="B9" s="414"/>
      <c r="C9" s="413" t="s">
        <v>2759</v>
      </c>
      <c r="D9" s="414"/>
      <c r="E9" s="413" t="s">
        <v>2760</v>
      </c>
      <c r="F9" s="414"/>
      <c r="G9" s="413" t="s">
        <v>2761</v>
      </c>
      <c r="H9" s="414"/>
      <c r="I9" s="413" t="s">
        <v>2762</v>
      </c>
      <c r="J9" s="414"/>
      <c r="K9" s="413" t="s">
        <v>2763</v>
      </c>
      <c r="L9" s="430"/>
      <c r="M9" s="447" t="s">
        <v>2764</v>
      </c>
      <c r="N9" s="448"/>
      <c r="O9" s="452" t="s">
        <v>2734</v>
      </c>
      <c r="P9" s="448"/>
      <c r="Q9" s="452" t="s">
        <v>2765</v>
      </c>
      <c r="R9" s="453"/>
      <c r="S9" s="146"/>
      <c r="T9" s="454" t="s">
        <v>2758</v>
      </c>
      <c r="U9" s="414"/>
      <c r="V9" s="413" t="s">
        <v>2759</v>
      </c>
      <c r="W9" s="414"/>
      <c r="X9" s="413" t="s">
        <v>2760</v>
      </c>
      <c r="Y9" s="414"/>
      <c r="Z9" s="413" t="s">
        <v>2761</v>
      </c>
      <c r="AA9" s="414"/>
      <c r="AB9" s="413" t="s">
        <v>2762</v>
      </c>
      <c r="AC9" s="414"/>
      <c r="AD9" s="413" t="s">
        <v>2763</v>
      </c>
      <c r="AE9" s="430"/>
      <c r="AF9" s="447" t="s">
        <v>2764</v>
      </c>
      <c r="AG9" s="448"/>
      <c r="AH9" s="452" t="s">
        <v>2734</v>
      </c>
      <c r="AI9" s="448"/>
      <c r="AJ9" s="413" t="s">
        <v>2765</v>
      </c>
      <c r="AK9" s="451"/>
    </row>
    <row r="10" spans="1:37" ht="30" customHeight="1" thickBot="1">
      <c r="A10" s="446" t="s">
        <v>2750</v>
      </c>
      <c r="B10" s="418"/>
      <c r="C10" s="417" t="s">
        <v>2750</v>
      </c>
      <c r="D10" s="418"/>
      <c r="E10" s="116" t="s">
        <v>2750</v>
      </c>
      <c r="F10" s="117"/>
      <c r="G10" s="417" t="s">
        <v>2750</v>
      </c>
      <c r="H10" s="418"/>
      <c r="I10" s="417" t="s">
        <v>2750</v>
      </c>
      <c r="J10" s="418"/>
      <c r="K10" s="417" t="s">
        <v>2750</v>
      </c>
      <c r="L10" s="449"/>
      <c r="M10" s="450" t="s">
        <v>2750</v>
      </c>
      <c r="N10" s="418"/>
      <c r="O10" s="417" t="s">
        <v>2750</v>
      </c>
      <c r="P10" s="418"/>
      <c r="Q10" s="417" t="s">
        <v>2750</v>
      </c>
      <c r="R10" s="429"/>
      <c r="S10" s="146"/>
      <c r="T10" s="446" t="s">
        <v>2750</v>
      </c>
      <c r="U10" s="418"/>
      <c r="V10" s="417" t="s">
        <v>2750</v>
      </c>
      <c r="W10" s="418"/>
      <c r="X10" s="116" t="s">
        <v>2750</v>
      </c>
      <c r="Y10" s="117"/>
      <c r="Z10" s="417" t="s">
        <v>2750</v>
      </c>
      <c r="AA10" s="418"/>
      <c r="AB10" s="417" t="s">
        <v>2750</v>
      </c>
      <c r="AC10" s="418"/>
      <c r="AD10" s="417" t="s">
        <v>2750</v>
      </c>
      <c r="AE10" s="449"/>
      <c r="AF10" s="450" t="s">
        <v>2750</v>
      </c>
      <c r="AG10" s="418"/>
      <c r="AH10" s="417" t="s">
        <v>2750</v>
      </c>
      <c r="AI10" s="418"/>
      <c r="AJ10" s="417" t="s">
        <v>2750</v>
      </c>
      <c r="AK10" s="429"/>
    </row>
    <row r="11" spans="1:37" ht="30" customHeight="1" thickBot="1">
      <c r="A11" s="437" t="s">
        <v>2643</v>
      </c>
      <c r="B11" s="395"/>
      <c r="C11" s="394" t="s">
        <v>2644</v>
      </c>
      <c r="D11" s="395"/>
      <c r="E11" s="118" t="s">
        <v>2728</v>
      </c>
      <c r="F11" s="118" t="s">
        <v>2729</v>
      </c>
      <c r="G11" s="118" t="s">
        <v>2641</v>
      </c>
      <c r="H11" s="118" t="s">
        <v>2730</v>
      </c>
      <c r="I11" s="118" t="s">
        <v>2649</v>
      </c>
      <c r="J11" s="396" t="s">
        <v>2645</v>
      </c>
      <c r="K11" s="397"/>
      <c r="L11" s="118" t="s">
        <v>2731</v>
      </c>
      <c r="M11" s="119" t="s">
        <v>2732</v>
      </c>
      <c r="N11" s="118" t="s">
        <v>2733</v>
      </c>
      <c r="O11" s="118" t="s">
        <v>2650</v>
      </c>
      <c r="P11" s="118" t="s">
        <v>2642</v>
      </c>
      <c r="Q11" s="120" t="s">
        <v>2734</v>
      </c>
      <c r="R11" s="121" t="s">
        <v>2735</v>
      </c>
      <c r="S11" s="146"/>
      <c r="T11" s="437" t="s">
        <v>2643</v>
      </c>
      <c r="U11" s="395"/>
      <c r="V11" s="394" t="s">
        <v>2644</v>
      </c>
      <c r="W11" s="395"/>
      <c r="X11" s="55" t="s">
        <v>2728</v>
      </c>
      <c r="Y11" s="55" t="s">
        <v>2729</v>
      </c>
      <c r="Z11" s="55" t="s">
        <v>2641</v>
      </c>
      <c r="AA11" s="118" t="s">
        <v>2730</v>
      </c>
      <c r="AB11" s="118" t="s">
        <v>2649</v>
      </c>
      <c r="AC11" s="396" t="s">
        <v>2645</v>
      </c>
      <c r="AD11" s="397"/>
      <c r="AE11" s="55" t="s">
        <v>2731</v>
      </c>
      <c r="AF11" s="56" t="s">
        <v>2732</v>
      </c>
      <c r="AG11" s="55" t="s">
        <v>2733</v>
      </c>
      <c r="AH11" s="55" t="s">
        <v>2650</v>
      </c>
      <c r="AI11" s="55" t="s">
        <v>2642</v>
      </c>
      <c r="AJ11" s="57" t="s">
        <v>2734</v>
      </c>
      <c r="AK11" s="58" t="s">
        <v>2735</v>
      </c>
    </row>
    <row r="12" spans="1:37" ht="30" customHeight="1">
      <c r="A12" s="455">
        <f>Outbound!B8</f>
        <v>0</v>
      </c>
      <c r="B12" s="456"/>
      <c r="C12" s="457">
        <f>Outbound!C8</f>
        <v>0</v>
      </c>
      <c r="D12" s="458"/>
      <c r="E12" s="122"/>
      <c r="F12" s="59"/>
      <c r="G12" s="125">
        <f>Outbound!D8</f>
        <v>0</v>
      </c>
      <c r="H12" s="123">
        <f>Outbound!H8</f>
      </c>
      <c r="I12" s="125">
        <f>Outbound!E8</f>
        <v>0</v>
      </c>
      <c r="J12" s="123">
        <f>Outbound!F8</f>
        <v>0</v>
      </c>
      <c r="K12" s="126">
        <f>Outbound!G8</f>
        <v>0</v>
      </c>
      <c r="L12" s="123">
        <f>Outbound!I8</f>
      </c>
      <c r="M12" s="124">
        <f>Outbound!J8</f>
      </c>
      <c r="N12" s="125">
        <f>Outbound!K8</f>
      </c>
      <c r="O12" s="125">
        <f>Outbound!L8</f>
      </c>
      <c r="P12" s="125">
        <f>Outbound!M8</f>
      </c>
      <c r="Q12" s="60"/>
      <c r="R12" s="61"/>
      <c r="S12" s="146"/>
      <c r="T12" s="421">
        <f>Inbound!B8</f>
        <v>0</v>
      </c>
      <c r="U12" s="422"/>
      <c r="V12" s="435">
        <f>Inbound!C8</f>
        <v>0</v>
      </c>
      <c r="W12" s="436"/>
      <c r="X12" s="122"/>
      <c r="Y12" s="59"/>
      <c r="Z12" s="125">
        <f>Inbound!D8</f>
        <v>0</v>
      </c>
      <c r="AA12" s="123">
        <f>Inbound!H8</f>
      </c>
      <c r="AB12" s="125">
        <f>Inbound!E8</f>
        <v>0</v>
      </c>
      <c r="AC12" s="123">
        <f>Inbound!F8</f>
        <v>0</v>
      </c>
      <c r="AD12" s="126">
        <f>Inbound!G8</f>
        <v>0</v>
      </c>
      <c r="AE12" s="123">
        <f>Inbound!I8</f>
      </c>
      <c r="AF12" s="124">
        <f>Inbound!J8</f>
      </c>
      <c r="AG12" s="125">
        <f>Inbound!K8</f>
      </c>
      <c r="AH12" s="125">
        <f>Inbound!L8</f>
      </c>
      <c r="AI12" s="125">
        <f>Inbound!M8</f>
      </c>
      <c r="AJ12" s="60"/>
      <c r="AK12" s="61"/>
    </row>
    <row r="13" spans="1:37" ht="30" customHeight="1">
      <c r="A13" s="459">
        <f>Outbound!B9</f>
      </c>
      <c r="B13" s="460"/>
      <c r="C13" s="461">
        <f>Outbound!C9</f>
        <v>0</v>
      </c>
      <c r="D13" s="462"/>
      <c r="E13" s="59"/>
      <c r="F13" s="59"/>
      <c r="G13" s="125">
        <f>Outbound!D9</f>
        <v>0</v>
      </c>
      <c r="H13" s="123">
        <f>Outbound!H9</f>
      </c>
      <c r="I13" s="125">
        <f>Outbound!E9</f>
        <v>0</v>
      </c>
      <c r="J13" s="123">
        <f>Outbound!F9</f>
        <v>0</v>
      </c>
      <c r="K13" s="126">
        <f>Outbound!G9</f>
        <v>0</v>
      </c>
      <c r="L13" s="123">
        <f>Outbound!I9</f>
      </c>
      <c r="M13" s="124">
        <f>Outbound!J9</f>
      </c>
      <c r="N13" s="125">
        <f>Outbound!K9</f>
      </c>
      <c r="O13" s="125">
        <f>Outbound!L9</f>
      </c>
      <c r="P13" s="125">
        <f>Outbound!M9</f>
      </c>
      <c r="Q13" s="60"/>
      <c r="R13" s="61"/>
      <c r="S13" s="146"/>
      <c r="T13" s="415">
        <f>Inbound!B9</f>
      </c>
      <c r="U13" s="416"/>
      <c r="V13" s="461">
        <f>Inbound!C9</f>
        <v>0</v>
      </c>
      <c r="W13" s="462"/>
      <c r="X13" s="59"/>
      <c r="Y13" s="59"/>
      <c r="Z13" s="125">
        <f>Inbound!D9</f>
        <v>0</v>
      </c>
      <c r="AA13" s="123">
        <f>Inbound!H9</f>
      </c>
      <c r="AB13" s="125">
        <f>Inbound!E9</f>
        <v>0</v>
      </c>
      <c r="AC13" s="123">
        <f>Inbound!F9</f>
        <v>0</v>
      </c>
      <c r="AD13" s="126">
        <f>Inbound!G9</f>
        <v>0</v>
      </c>
      <c r="AE13" s="123">
        <f>Inbound!I9</f>
      </c>
      <c r="AF13" s="124">
        <f>Inbound!J9</f>
      </c>
      <c r="AG13" s="125">
        <f>Inbound!K9</f>
      </c>
      <c r="AH13" s="125">
        <f>Inbound!L9</f>
      </c>
      <c r="AI13" s="125">
        <f>Inbound!M9</f>
      </c>
      <c r="AJ13" s="60"/>
      <c r="AK13" s="61"/>
    </row>
    <row r="14" spans="1:37" ht="30" customHeight="1">
      <c r="A14" s="459">
        <f>Outbound!B10</f>
      </c>
      <c r="B14" s="460"/>
      <c r="C14" s="461">
        <f>Outbound!C10</f>
        <v>0</v>
      </c>
      <c r="D14" s="462"/>
      <c r="E14" s="62"/>
      <c r="F14" s="62"/>
      <c r="G14" s="125">
        <f>Outbound!D10</f>
        <v>0</v>
      </c>
      <c r="H14" s="123">
        <f>Outbound!H10</f>
      </c>
      <c r="I14" s="125">
        <f>Outbound!E10</f>
        <v>0</v>
      </c>
      <c r="J14" s="123">
        <f>Outbound!F10</f>
        <v>0</v>
      </c>
      <c r="K14" s="126">
        <f>Outbound!G10</f>
        <v>0</v>
      </c>
      <c r="L14" s="123">
        <f>Outbound!I10</f>
      </c>
      <c r="M14" s="124">
        <f>Outbound!J10</f>
      </c>
      <c r="N14" s="125">
        <f>Outbound!K10</f>
      </c>
      <c r="O14" s="125">
        <f>Outbound!L10</f>
      </c>
      <c r="P14" s="125">
        <f>Outbound!M10</f>
      </c>
      <c r="Q14" s="63"/>
      <c r="R14" s="64"/>
      <c r="S14" s="146"/>
      <c r="T14" s="415">
        <f>Inbound!B10</f>
      </c>
      <c r="U14" s="416"/>
      <c r="V14" s="419">
        <f>Inbound!C10</f>
        <v>0</v>
      </c>
      <c r="W14" s="420"/>
      <c r="X14" s="62"/>
      <c r="Y14" s="62"/>
      <c r="Z14" s="125">
        <f>Inbound!D10</f>
        <v>0</v>
      </c>
      <c r="AA14" s="123">
        <f>Inbound!H10</f>
      </c>
      <c r="AB14" s="125">
        <f>Inbound!E10</f>
        <v>0</v>
      </c>
      <c r="AC14" s="123">
        <f>Inbound!F10</f>
        <v>0</v>
      </c>
      <c r="AD14" s="126">
        <f>Inbound!G10</f>
        <v>0</v>
      </c>
      <c r="AE14" s="123">
        <f>Inbound!I10</f>
      </c>
      <c r="AF14" s="124">
        <f>Inbound!J10</f>
      </c>
      <c r="AG14" s="125">
        <f>Inbound!K10</f>
      </c>
      <c r="AH14" s="125">
        <f>Inbound!L10</f>
      </c>
      <c r="AI14" s="125">
        <f>Inbound!M10</f>
      </c>
      <c r="AJ14" s="63"/>
      <c r="AK14" s="64"/>
    </row>
    <row r="15" spans="1:37" ht="30" customHeight="1">
      <c r="A15" s="415">
        <f>Outbound!B11</f>
      </c>
      <c r="B15" s="416"/>
      <c r="C15" s="419">
        <f>Outbound!C11</f>
        <v>0</v>
      </c>
      <c r="D15" s="420"/>
      <c r="E15" s="62"/>
      <c r="F15" s="62"/>
      <c r="G15" s="125">
        <f>Outbound!D11</f>
        <v>0</v>
      </c>
      <c r="H15" s="123">
        <f>Outbound!H11</f>
      </c>
      <c r="I15" s="125">
        <f>Outbound!E11</f>
        <v>0</v>
      </c>
      <c r="J15" s="123">
        <f>Outbound!F11</f>
        <v>0</v>
      </c>
      <c r="K15" s="126">
        <f>Outbound!G11</f>
        <v>0</v>
      </c>
      <c r="L15" s="123">
        <f>Outbound!I11</f>
      </c>
      <c r="M15" s="124">
        <f>Outbound!J11</f>
      </c>
      <c r="N15" s="125">
        <f>Outbound!K11</f>
      </c>
      <c r="O15" s="125">
        <f>Outbound!L11</f>
      </c>
      <c r="P15" s="125">
        <f>Outbound!M11</f>
      </c>
      <c r="Q15" s="63"/>
      <c r="R15" s="64"/>
      <c r="S15" s="146"/>
      <c r="T15" s="415">
        <f>Inbound!B11</f>
      </c>
      <c r="U15" s="416"/>
      <c r="V15" s="419">
        <f>Inbound!C11</f>
        <v>0</v>
      </c>
      <c r="W15" s="420"/>
      <c r="X15" s="62"/>
      <c r="Y15" s="62"/>
      <c r="Z15" s="125">
        <f>Inbound!D11</f>
        <v>0</v>
      </c>
      <c r="AA15" s="123">
        <f>Inbound!H11</f>
      </c>
      <c r="AB15" s="125">
        <f>Inbound!E11</f>
        <v>0</v>
      </c>
      <c r="AC15" s="123">
        <f>Inbound!F11</f>
        <v>0</v>
      </c>
      <c r="AD15" s="126">
        <f>Inbound!G11</f>
        <v>0</v>
      </c>
      <c r="AE15" s="123">
        <f>Inbound!I11</f>
      </c>
      <c r="AF15" s="124">
        <f>Inbound!J11</f>
      </c>
      <c r="AG15" s="125">
        <f>Inbound!K11</f>
      </c>
      <c r="AH15" s="125">
        <f>Inbound!L11</f>
      </c>
      <c r="AI15" s="125">
        <f>Inbound!M11</f>
      </c>
      <c r="AJ15" s="63"/>
      <c r="AK15" s="64"/>
    </row>
    <row r="16" spans="1:37" ht="30" customHeight="1">
      <c r="A16" s="415">
        <f>Outbound!B12</f>
      </c>
      <c r="B16" s="416"/>
      <c r="C16" s="419">
        <f>Outbound!C12</f>
        <v>0</v>
      </c>
      <c r="D16" s="420"/>
      <c r="E16" s="62"/>
      <c r="F16" s="62"/>
      <c r="G16" s="125">
        <f>Outbound!D12</f>
        <v>0</v>
      </c>
      <c r="H16" s="123">
        <f>Outbound!H12</f>
      </c>
      <c r="I16" s="125">
        <f>Outbound!E12</f>
        <v>0</v>
      </c>
      <c r="J16" s="123">
        <f>Outbound!F12</f>
        <v>0</v>
      </c>
      <c r="K16" s="126">
        <f>Outbound!G12</f>
        <v>0</v>
      </c>
      <c r="L16" s="123">
        <f>Outbound!I12</f>
      </c>
      <c r="M16" s="124">
        <f>Outbound!J12</f>
      </c>
      <c r="N16" s="125">
        <f>Outbound!K12</f>
      </c>
      <c r="O16" s="125">
        <f>Outbound!L12</f>
      </c>
      <c r="P16" s="125">
        <f>Outbound!M12</f>
      </c>
      <c r="Q16" s="63"/>
      <c r="R16" s="64"/>
      <c r="S16" s="146"/>
      <c r="T16" s="415">
        <f>Inbound!B12</f>
      </c>
      <c r="U16" s="416"/>
      <c r="V16" s="419">
        <f>Inbound!C12</f>
        <v>0</v>
      </c>
      <c r="W16" s="420"/>
      <c r="X16" s="62"/>
      <c r="Y16" s="62"/>
      <c r="Z16" s="125">
        <f>Inbound!D12</f>
        <v>0</v>
      </c>
      <c r="AA16" s="123">
        <f>Inbound!H12</f>
      </c>
      <c r="AB16" s="125">
        <f>Inbound!E12</f>
        <v>0</v>
      </c>
      <c r="AC16" s="123">
        <f>Inbound!F12</f>
        <v>0</v>
      </c>
      <c r="AD16" s="126">
        <f>Inbound!G12</f>
        <v>0</v>
      </c>
      <c r="AE16" s="123">
        <f>Inbound!I12</f>
      </c>
      <c r="AF16" s="124">
        <f>Inbound!J12</f>
      </c>
      <c r="AG16" s="125">
        <f>Inbound!K12</f>
      </c>
      <c r="AH16" s="125">
        <f>Inbound!L12</f>
      </c>
      <c r="AI16" s="125">
        <f>Inbound!M12</f>
      </c>
      <c r="AJ16" s="63"/>
      <c r="AK16" s="64"/>
    </row>
    <row r="17" spans="1:37" ht="30" customHeight="1">
      <c r="A17" s="475">
        <f>Outbound!B13</f>
      </c>
      <c r="B17" s="476"/>
      <c r="C17" s="480">
        <f>Outbound!C13</f>
        <v>0</v>
      </c>
      <c r="D17" s="481"/>
      <c r="E17" s="62"/>
      <c r="F17" s="62"/>
      <c r="G17" s="125">
        <f>Outbound!D13</f>
        <v>0</v>
      </c>
      <c r="H17" s="123">
        <f>Outbound!H13</f>
      </c>
      <c r="I17" s="125">
        <f>Outbound!E13</f>
        <v>0</v>
      </c>
      <c r="J17" s="123">
        <f>Outbound!F13</f>
        <v>0</v>
      </c>
      <c r="K17" s="126">
        <f>Outbound!G13</f>
        <v>0</v>
      </c>
      <c r="L17" s="123">
        <f>Outbound!I13</f>
      </c>
      <c r="M17" s="124">
        <f>Outbound!J13</f>
      </c>
      <c r="N17" s="125">
        <f>Outbound!K13</f>
      </c>
      <c r="O17" s="125">
        <f>Outbound!L13</f>
      </c>
      <c r="P17" s="125">
        <f>Outbound!M13</f>
      </c>
      <c r="Q17" s="63"/>
      <c r="R17" s="64"/>
      <c r="S17" s="146"/>
      <c r="T17" s="415">
        <f>Inbound!B13</f>
      </c>
      <c r="U17" s="416"/>
      <c r="V17" s="419">
        <f>Inbound!C13</f>
        <v>0</v>
      </c>
      <c r="W17" s="420"/>
      <c r="X17" s="62"/>
      <c r="Y17" s="62"/>
      <c r="Z17" s="125">
        <f>Inbound!D13</f>
        <v>0</v>
      </c>
      <c r="AA17" s="123">
        <f>Inbound!H13</f>
      </c>
      <c r="AB17" s="125">
        <f>Inbound!E13</f>
        <v>0</v>
      </c>
      <c r="AC17" s="123">
        <f>Inbound!F13</f>
        <v>0</v>
      </c>
      <c r="AD17" s="126">
        <f>Inbound!G13</f>
        <v>0</v>
      </c>
      <c r="AE17" s="123">
        <f>Inbound!I13</f>
      </c>
      <c r="AF17" s="124">
        <f>Inbound!J13</f>
      </c>
      <c r="AG17" s="125">
        <f>Inbound!K13</f>
      </c>
      <c r="AH17" s="125">
        <f>Inbound!L13</f>
      </c>
      <c r="AI17" s="125">
        <f>Inbound!M13</f>
      </c>
      <c r="AJ17" s="63"/>
      <c r="AK17" s="64"/>
    </row>
    <row r="18" spans="1:37" ht="30" customHeight="1">
      <c r="A18" s="415">
        <f>Outbound!B14</f>
      </c>
      <c r="B18" s="416"/>
      <c r="C18" s="419">
        <f>Outbound!C14</f>
        <v>0</v>
      </c>
      <c r="D18" s="420"/>
      <c r="E18" s="62"/>
      <c r="F18" s="62"/>
      <c r="G18" s="125">
        <f>Outbound!D14</f>
        <v>0</v>
      </c>
      <c r="H18" s="123">
        <f>Outbound!H14</f>
      </c>
      <c r="I18" s="125">
        <f>Outbound!E14</f>
        <v>0</v>
      </c>
      <c r="J18" s="123">
        <f>Outbound!F14</f>
        <v>0</v>
      </c>
      <c r="K18" s="126">
        <f>Outbound!G14</f>
        <v>0</v>
      </c>
      <c r="L18" s="123">
        <f>Outbound!I14</f>
      </c>
      <c r="M18" s="124">
        <f>Outbound!J14</f>
      </c>
      <c r="N18" s="125">
        <f>Outbound!K14</f>
      </c>
      <c r="O18" s="125">
        <f>Outbound!L14</f>
      </c>
      <c r="P18" s="125">
        <f>Outbound!M14</f>
      </c>
      <c r="Q18" s="63"/>
      <c r="R18" s="64"/>
      <c r="S18" s="146"/>
      <c r="T18" s="415">
        <f>Inbound!B14</f>
      </c>
      <c r="U18" s="416"/>
      <c r="V18" s="419">
        <f>Inbound!C14</f>
        <v>0</v>
      </c>
      <c r="W18" s="420"/>
      <c r="X18" s="62"/>
      <c r="Y18" s="62"/>
      <c r="Z18" s="125">
        <f>Inbound!D14</f>
        <v>0</v>
      </c>
      <c r="AA18" s="123">
        <f>Inbound!H14</f>
      </c>
      <c r="AB18" s="125">
        <f>Inbound!E14</f>
        <v>0</v>
      </c>
      <c r="AC18" s="123">
        <f>Inbound!F14</f>
        <v>0</v>
      </c>
      <c r="AD18" s="126">
        <f>Inbound!G14</f>
        <v>0</v>
      </c>
      <c r="AE18" s="123">
        <f>Inbound!I14</f>
      </c>
      <c r="AF18" s="124">
        <f>Inbound!J14</f>
      </c>
      <c r="AG18" s="125">
        <f>Inbound!K14</f>
      </c>
      <c r="AH18" s="125">
        <f>Inbound!L14</f>
      </c>
      <c r="AI18" s="125">
        <f>Inbound!M14</f>
      </c>
      <c r="AJ18" s="63"/>
      <c r="AK18" s="64"/>
    </row>
    <row r="19" spans="1:37" ht="30" customHeight="1">
      <c r="A19" s="415">
        <f>Outbound!B15</f>
      </c>
      <c r="B19" s="416"/>
      <c r="C19" s="419">
        <f>Outbound!C15</f>
        <v>0</v>
      </c>
      <c r="D19" s="420"/>
      <c r="E19" s="62"/>
      <c r="F19" s="62"/>
      <c r="G19" s="125">
        <f>Outbound!D15</f>
        <v>0</v>
      </c>
      <c r="H19" s="123">
        <f>Outbound!H15</f>
      </c>
      <c r="I19" s="125">
        <f>Outbound!E15</f>
        <v>0</v>
      </c>
      <c r="J19" s="123">
        <f>Outbound!F15</f>
        <v>0</v>
      </c>
      <c r="K19" s="126">
        <f>Outbound!G15</f>
        <v>0</v>
      </c>
      <c r="L19" s="123">
        <f>Outbound!I15</f>
      </c>
      <c r="M19" s="124">
        <f>Outbound!J15</f>
      </c>
      <c r="N19" s="125">
        <f>Outbound!K15</f>
      </c>
      <c r="O19" s="125">
        <f>Outbound!L15</f>
      </c>
      <c r="P19" s="125">
        <f>Outbound!M15</f>
      </c>
      <c r="Q19" s="63"/>
      <c r="R19" s="64"/>
      <c r="S19" s="146"/>
      <c r="T19" s="415">
        <f>Inbound!B15</f>
      </c>
      <c r="U19" s="416"/>
      <c r="V19" s="419">
        <f>Inbound!C15</f>
        <v>0</v>
      </c>
      <c r="W19" s="420"/>
      <c r="X19" s="127"/>
      <c r="Y19" s="128"/>
      <c r="Z19" s="125">
        <f>Inbound!D15</f>
        <v>0</v>
      </c>
      <c r="AA19" s="123">
        <f>Inbound!H15</f>
      </c>
      <c r="AB19" s="125">
        <f>Inbound!E15</f>
        <v>0</v>
      </c>
      <c r="AC19" s="123">
        <f>Inbound!F15</f>
        <v>0</v>
      </c>
      <c r="AD19" s="126">
        <f>Inbound!G15</f>
        <v>0</v>
      </c>
      <c r="AE19" s="123">
        <f>Inbound!I15</f>
      </c>
      <c r="AF19" s="124">
        <f>Inbound!J15</f>
      </c>
      <c r="AG19" s="125">
        <f>Inbound!K15</f>
      </c>
      <c r="AH19" s="125">
        <f>Inbound!L15</f>
      </c>
      <c r="AI19" s="125">
        <f>Inbound!M15</f>
      </c>
      <c r="AJ19" s="63"/>
      <c r="AK19" s="64"/>
    </row>
    <row r="20" spans="1:37" ht="30" customHeight="1" thickBot="1">
      <c r="A20" s="415">
        <f>Outbound!B16</f>
      </c>
      <c r="B20" s="416"/>
      <c r="C20" s="419">
        <f>Outbound!C16</f>
        <v>0</v>
      </c>
      <c r="D20" s="420"/>
      <c r="E20" s="127"/>
      <c r="F20" s="128"/>
      <c r="G20" s="125">
        <f>Outbound!D16</f>
        <v>0</v>
      </c>
      <c r="H20" s="123">
        <f>Outbound!H16</f>
      </c>
      <c r="I20" s="125">
        <f>Outbound!E16</f>
        <v>0</v>
      </c>
      <c r="J20" s="123">
        <f>Outbound!F16</f>
        <v>0</v>
      </c>
      <c r="K20" s="126">
        <f>Outbound!G16</f>
        <v>0</v>
      </c>
      <c r="L20" s="123">
        <f>Outbound!I16</f>
      </c>
      <c r="M20" s="124">
        <f>Outbound!J16</f>
      </c>
      <c r="N20" s="125">
        <f>Outbound!K16</f>
      </c>
      <c r="O20" s="125">
        <f>Outbound!L16</f>
      </c>
      <c r="P20" s="125">
        <f>Outbound!M16</f>
      </c>
      <c r="Q20" s="63"/>
      <c r="R20" s="64"/>
      <c r="S20" s="146"/>
      <c r="T20" s="415">
        <f>Inbound!B16</f>
      </c>
      <c r="U20" s="416"/>
      <c r="V20" s="419">
        <f>Inbound!C16</f>
        <v>0</v>
      </c>
      <c r="W20" s="420"/>
      <c r="X20" s="127"/>
      <c r="Y20" s="128"/>
      <c r="Z20" s="125">
        <f>Inbound!D16</f>
        <v>0</v>
      </c>
      <c r="AA20" s="123">
        <f>Inbound!H16</f>
      </c>
      <c r="AB20" s="125">
        <f>Inbound!E16</f>
        <v>0</v>
      </c>
      <c r="AC20" s="123">
        <f>Inbound!F16</f>
        <v>0</v>
      </c>
      <c r="AD20" s="126">
        <f>Inbound!G16</f>
        <v>0</v>
      </c>
      <c r="AE20" s="123">
        <f>Inbound!I16</f>
      </c>
      <c r="AF20" s="124">
        <f>Inbound!J16</f>
      </c>
      <c r="AG20" s="125">
        <f>Inbound!K16</f>
      </c>
      <c r="AH20" s="125">
        <f>Inbound!L16</f>
      </c>
      <c r="AI20" s="125">
        <f>Inbound!M16</f>
      </c>
      <c r="AJ20" s="63"/>
      <c r="AK20" s="64"/>
    </row>
    <row r="21" spans="1:37" ht="30" customHeight="1" thickBot="1" thickTop="1">
      <c r="A21" s="482" t="s">
        <v>2736</v>
      </c>
      <c r="B21" s="483"/>
      <c r="C21" s="465"/>
      <c r="D21" s="466"/>
      <c r="E21" s="425"/>
      <c r="F21" s="426"/>
      <c r="G21" s="193"/>
      <c r="H21" s="194"/>
      <c r="I21" s="193"/>
      <c r="J21" s="195"/>
      <c r="K21" s="196"/>
      <c r="L21" s="196"/>
      <c r="M21" s="463" t="s">
        <v>2737</v>
      </c>
      <c r="N21" s="512"/>
      <c r="O21" s="211">
        <f>SUM(O12:O20)</f>
        <v>0</v>
      </c>
      <c r="P21" s="212">
        <f>SUM(P12:P20)</f>
        <v>0</v>
      </c>
      <c r="Q21" s="199"/>
      <c r="R21" s="200"/>
      <c r="S21" s="146"/>
      <c r="T21" s="482" t="s">
        <v>2736</v>
      </c>
      <c r="U21" s="483"/>
      <c r="V21" s="465"/>
      <c r="W21" s="466"/>
      <c r="X21" s="425"/>
      <c r="Y21" s="426"/>
      <c r="Z21" s="193"/>
      <c r="AA21" s="194"/>
      <c r="AB21" s="193"/>
      <c r="AC21" s="195"/>
      <c r="AD21" s="196"/>
      <c r="AE21" s="196"/>
      <c r="AF21" s="463" t="s">
        <v>2737</v>
      </c>
      <c r="AG21" s="464"/>
      <c r="AH21" s="197">
        <f>SUM(AH12:AH20)</f>
        <v>0</v>
      </c>
      <c r="AI21" s="198">
        <f>SUM(AI12:AI20)</f>
        <v>0</v>
      </c>
      <c r="AJ21" s="199"/>
      <c r="AK21" s="200"/>
    </row>
    <row r="22" spans="1:37" ht="30" customHeight="1" thickBot="1">
      <c r="A22" s="484" t="s">
        <v>2726</v>
      </c>
      <c r="B22" s="485"/>
      <c r="C22" s="485"/>
      <c r="D22" s="486"/>
      <c r="E22" s="182"/>
      <c r="F22" s="191"/>
      <c r="G22" s="79"/>
      <c r="H22" s="79"/>
      <c r="I22" s="79"/>
      <c r="J22" s="76"/>
      <c r="K22" s="76"/>
      <c r="L22" s="76"/>
      <c r="M22" s="134"/>
      <c r="N22" s="134"/>
      <c r="O22" s="210"/>
      <c r="P22" s="210"/>
      <c r="Q22" s="76"/>
      <c r="R22" s="217"/>
      <c r="S22" s="146"/>
      <c r="T22" s="484" t="s">
        <v>2726</v>
      </c>
      <c r="U22" s="485"/>
      <c r="V22" s="485"/>
      <c r="W22" s="486"/>
      <c r="X22" s="130"/>
      <c r="Y22" s="79"/>
      <c r="Z22" s="79"/>
      <c r="AA22" s="79"/>
      <c r="AB22" s="79"/>
      <c r="AC22" s="76"/>
      <c r="AD22" s="76"/>
      <c r="AE22" s="76"/>
      <c r="AF22" s="134"/>
      <c r="AG22" s="134"/>
      <c r="AH22" s="210"/>
      <c r="AI22" s="210"/>
      <c r="AJ22" s="76"/>
      <c r="AK22" s="217"/>
    </row>
    <row r="23" spans="1:37" ht="30" customHeight="1" thickBot="1">
      <c r="A23" s="398">
        <f>Outbound!B20</f>
        <v>0</v>
      </c>
      <c r="B23" s="399"/>
      <c r="C23" s="367">
        <f>Outbound!C20</f>
        <v>0</v>
      </c>
      <c r="D23" s="365"/>
      <c r="E23" s="204">
        <f>Outbound!F20</f>
        <v>0</v>
      </c>
      <c r="F23" s="204"/>
      <c r="G23" s="205">
        <f>Outbound!D20</f>
        <v>0</v>
      </c>
      <c r="H23" s="206">
        <f>Outbound!H20</f>
      </c>
      <c r="I23" s="205">
        <f>Outbound!E20</f>
        <v>0</v>
      </c>
      <c r="J23" s="206">
        <f>Outbound!F20</f>
        <v>0</v>
      </c>
      <c r="K23" s="207">
        <f>Outbound!G20</f>
        <v>0</v>
      </c>
      <c r="L23" s="206">
        <f>Outbound!I20</f>
      </c>
      <c r="M23" s="208">
        <f>Outbound!J20</f>
      </c>
      <c r="N23" s="205">
        <f>Outbound!K20</f>
      </c>
      <c r="O23" s="205">
        <f>Outbound!L20</f>
      </c>
      <c r="P23" s="205">
        <f>Outbound!M20</f>
      </c>
      <c r="Q23" s="209"/>
      <c r="R23" s="218"/>
      <c r="S23" s="146"/>
      <c r="T23" s="473">
        <f>Inbound!B20</f>
        <v>0</v>
      </c>
      <c r="U23" s="474"/>
      <c r="V23" s="423">
        <f>Inbound!C20</f>
        <v>0</v>
      </c>
      <c r="W23" s="424"/>
      <c r="X23" s="65"/>
      <c r="Y23" s="65"/>
      <c r="Z23" s="125">
        <f>Inbound!D20</f>
        <v>0</v>
      </c>
      <c r="AA23" s="123">
        <f>Inbound!H20</f>
      </c>
      <c r="AB23" s="125">
        <f>Inbound!E20</f>
        <v>0</v>
      </c>
      <c r="AC23" s="123">
        <f>Inbound!F20</f>
        <v>0</v>
      </c>
      <c r="AD23" s="126">
        <f>Inbound!G20</f>
        <v>0</v>
      </c>
      <c r="AE23" s="123">
        <f>Inbound!I20</f>
      </c>
      <c r="AF23" s="129">
        <f>Inbound!J20</f>
      </c>
      <c r="AG23" s="125">
        <f>Inbound!K20</f>
      </c>
      <c r="AH23" s="125">
        <f>Inbound!L20</f>
      </c>
      <c r="AI23" s="125">
        <f>Inbound!M20</f>
      </c>
      <c r="AJ23" s="63"/>
      <c r="AK23" s="64"/>
    </row>
    <row r="24" spans="1:37" ht="30" customHeight="1" thickBot="1">
      <c r="A24" s="201" t="s">
        <v>2637</v>
      </c>
      <c r="B24" s="202"/>
      <c r="C24" s="202"/>
      <c r="D24" s="202"/>
      <c r="E24" s="203" t="s">
        <v>2732</v>
      </c>
      <c r="F24" s="192" t="s">
        <v>2733</v>
      </c>
      <c r="G24" s="135" t="s">
        <v>2650</v>
      </c>
      <c r="H24" s="136" t="s">
        <v>2642</v>
      </c>
      <c r="I24" s="136" t="s">
        <v>2734</v>
      </c>
      <c r="J24" s="136" t="s">
        <v>2735</v>
      </c>
      <c r="K24" s="366" t="s">
        <v>2738</v>
      </c>
      <c r="L24" s="400"/>
      <c r="M24" s="400"/>
      <c r="N24" s="400"/>
      <c r="O24" s="400"/>
      <c r="P24" s="400"/>
      <c r="Q24" s="400"/>
      <c r="R24" s="401"/>
      <c r="S24" s="146"/>
      <c r="T24" s="66" t="s">
        <v>2637</v>
      </c>
      <c r="U24" s="133"/>
      <c r="V24" s="133"/>
      <c r="W24" s="133"/>
      <c r="X24" s="67" t="s">
        <v>2732</v>
      </c>
      <c r="Y24" s="134" t="s">
        <v>2733</v>
      </c>
      <c r="Z24" s="137" t="s">
        <v>2650</v>
      </c>
      <c r="AA24" s="134" t="s">
        <v>2642</v>
      </c>
      <c r="AB24" s="137" t="s">
        <v>2734</v>
      </c>
      <c r="AC24" s="137" t="s">
        <v>2735</v>
      </c>
      <c r="AD24" s="366" t="s">
        <v>2738</v>
      </c>
      <c r="AE24" s="400"/>
      <c r="AF24" s="400"/>
      <c r="AG24" s="400"/>
      <c r="AH24" s="400"/>
      <c r="AI24" s="400"/>
      <c r="AJ24" s="400"/>
      <c r="AK24" s="401"/>
    </row>
    <row r="25" spans="1:37" ht="30" customHeight="1">
      <c r="A25" s="470"/>
      <c r="B25" s="471"/>
      <c r="C25" s="471"/>
      <c r="D25" s="472"/>
      <c r="E25" s="250"/>
      <c r="F25" s="239"/>
      <c r="G25" s="239"/>
      <c r="H25" s="251"/>
      <c r="I25" s="252"/>
      <c r="J25" s="239"/>
      <c r="K25" s="467"/>
      <c r="L25" s="468"/>
      <c r="M25" s="468"/>
      <c r="N25" s="468"/>
      <c r="O25" s="468"/>
      <c r="P25" s="468"/>
      <c r="Q25" s="468"/>
      <c r="R25" s="469"/>
      <c r="S25" s="146"/>
      <c r="T25" s="470"/>
      <c r="U25" s="471"/>
      <c r="V25" s="471"/>
      <c r="W25" s="472"/>
      <c r="X25" s="250"/>
      <c r="Y25" s="239"/>
      <c r="Z25" s="239"/>
      <c r="AA25" s="251"/>
      <c r="AB25" s="251"/>
      <c r="AC25" s="304"/>
      <c r="AD25" s="467"/>
      <c r="AE25" s="468"/>
      <c r="AF25" s="468"/>
      <c r="AG25" s="468"/>
      <c r="AH25" s="468"/>
      <c r="AI25" s="468"/>
      <c r="AJ25" s="468"/>
      <c r="AK25" s="469"/>
    </row>
    <row r="26" spans="1:37" ht="30" customHeight="1">
      <c r="A26" s="385"/>
      <c r="B26" s="386"/>
      <c r="C26" s="386"/>
      <c r="D26" s="387"/>
      <c r="E26" s="250"/>
      <c r="F26" s="239"/>
      <c r="G26" s="239"/>
      <c r="H26" s="253"/>
      <c r="I26" s="239"/>
      <c r="J26" s="239"/>
      <c r="K26" s="477"/>
      <c r="L26" s="478"/>
      <c r="M26" s="478"/>
      <c r="N26" s="478"/>
      <c r="O26" s="478"/>
      <c r="P26" s="478"/>
      <c r="Q26" s="478"/>
      <c r="R26" s="479"/>
      <c r="S26" s="146"/>
      <c r="T26" s="385"/>
      <c r="U26" s="386"/>
      <c r="V26" s="386"/>
      <c r="W26" s="387"/>
      <c r="X26" s="250"/>
      <c r="Y26" s="239"/>
      <c r="Z26" s="239"/>
      <c r="AA26" s="253"/>
      <c r="AB26" s="253"/>
      <c r="AC26" s="305"/>
      <c r="AD26" s="477"/>
      <c r="AE26" s="478"/>
      <c r="AF26" s="478"/>
      <c r="AG26" s="478"/>
      <c r="AH26" s="478"/>
      <c r="AI26" s="478"/>
      <c r="AJ26" s="478"/>
      <c r="AK26" s="479"/>
    </row>
    <row r="27" spans="1:37" ht="30" customHeight="1">
      <c r="A27" s="385"/>
      <c r="B27" s="386"/>
      <c r="C27" s="386"/>
      <c r="D27" s="387"/>
      <c r="E27" s="250"/>
      <c r="F27" s="239"/>
      <c r="G27" s="239"/>
      <c r="H27" s="253"/>
      <c r="I27" s="239"/>
      <c r="J27" s="239"/>
      <c r="K27" s="477"/>
      <c r="L27" s="478"/>
      <c r="M27" s="478"/>
      <c r="N27" s="478"/>
      <c r="O27" s="478"/>
      <c r="P27" s="478"/>
      <c r="Q27" s="478"/>
      <c r="R27" s="479"/>
      <c r="S27" s="146"/>
      <c r="T27" s="385"/>
      <c r="U27" s="386"/>
      <c r="V27" s="386"/>
      <c r="W27" s="387"/>
      <c r="X27" s="250"/>
      <c r="Y27" s="239"/>
      <c r="Z27" s="239"/>
      <c r="AA27" s="253"/>
      <c r="AB27" s="253"/>
      <c r="AC27" s="305"/>
      <c r="AD27" s="477"/>
      <c r="AE27" s="478"/>
      <c r="AF27" s="478"/>
      <c r="AG27" s="478"/>
      <c r="AH27" s="478"/>
      <c r="AI27" s="478"/>
      <c r="AJ27" s="478"/>
      <c r="AK27" s="479"/>
    </row>
    <row r="28" spans="1:37" ht="30" customHeight="1">
      <c r="A28" s="385"/>
      <c r="B28" s="386"/>
      <c r="C28" s="386"/>
      <c r="D28" s="387"/>
      <c r="E28" s="250"/>
      <c r="F28" s="239"/>
      <c r="G28" s="239"/>
      <c r="H28" s="253"/>
      <c r="I28" s="239"/>
      <c r="J28" s="239"/>
      <c r="K28" s="477"/>
      <c r="L28" s="478"/>
      <c r="M28" s="478"/>
      <c r="N28" s="478"/>
      <c r="O28" s="478"/>
      <c r="P28" s="478"/>
      <c r="Q28" s="478"/>
      <c r="R28" s="479"/>
      <c r="S28" s="146"/>
      <c r="T28" s="385"/>
      <c r="U28" s="386"/>
      <c r="V28" s="386"/>
      <c r="W28" s="387"/>
      <c r="X28" s="250"/>
      <c r="Y28" s="239"/>
      <c r="Z28" s="239"/>
      <c r="AA28" s="253"/>
      <c r="AB28" s="253"/>
      <c r="AC28" s="305"/>
      <c r="AD28" s="477"/>
      <c r="AE28" s="478"/>
      <c r="AF28" s="478"/>
      <c r="AG28" s="478"/>
      <c r="AH28" s="478"/>
      <c r="AI28" s="478"/>
      <c r="AJ28" s="478"/>
      <c r="AK28" s="479"/>
    </row>
    <row r="29" spans="1:37" ht="30" customHeight="1">
      <c r="A29" s="385"/>
      <c r="B29" s="386"/>
      <c r="C29" s="386"/>
      <c r="D29" s="387"/>
      <c r="E29" s="250"/>
      <c r="F29" s="239"/>
      <c r="G29" s="239"/>
      <c r="H29" s="253"/>
      <c r="I29" s="239"/>
      <c r="J29" s="239"/>
      <c r="K29" s="477"/>
      <c r="L29" s="478"/>
      <c r="M29" s="478"/>
      <c r="N29" s="478"/>
      <c r="O29" s="478"/>
      <c r="P29" s="478"/>
      <c r="Q29" s="478"/>
      <c r="R29" s="479"/>
      <c r="S29" s="146"/>
      <c r="T29" s="385"/>
      <c r="U29" s="386"/>
      <c r="V29" s="386"/>
      <c r="W29" s="387"/>
      <c r="X29" s="250"/>
      <c r="Y29" s="239"/>
      <c r="Z29" s="239"/>
      <c r="AA29" s="253"/>
      <c r="AB29" s="253"/>
      <c r="AC29" s="305"/>
      <c r="AD29" s="477"/>
      <c r="AE29" s="478"/>
      <c r="AF29" s="478"/>
      <c r="AG29" s="478"/>
      <c r="AH29" s="478"/>
      <c r="AI29" s="478"/>
      <c r="AJ29" s="478"/>
      <c r="AK29" s="479"/>
    </row>
    <row r="30" spans="1:37" ht="30" customHeight="1">
      <c r="A30" s="385"/>
      <c r="B30" s="386"/>
      <c r="C30" s="386"/>
      <c r="D30" s="387"/>
      <c r="E30" s="250"/>
      <c r="F30" s="239"/>
      <c r="G30" s="239"/>
      <c r="H30" s="253"/>
      <c r="I30" s="239"/>
      <c r="J30" s="239"/>
      <c r="K30" s="477"/>
      <c r="L30" s="478"/>
      <c r="M30" s="478"/>
      <c r="N30" s="478"/>
      <c r="O30" s="478"/>
      <c r="P30" s="478"/>
      <c r="Q30" s="478"/>
      <c r="R30" s="479"/>
      <c r="S30" s="146"/>
      <c r="T30" s="385"/>
      <c r="U30" s="386"/>
      <c r="V30" s="386"/>
      <c r="W30" s="387"/>
      <c r="X30" s="250"/>
      <c r="Y30" s="239"/>
      <c r="Z30" s="239"/>
      <c r="AA30" s="253"/>
      <c r="AB30" s="253"/>
      <c r="AC30" s="305"/>
      <c r="AD30" s="477"/>
      <c r="AE30" s="478"/>
      <c r="AF30" s="478"/>
      <c r="AG30" s="478"/>
      <c r="AH30" s="478"/>
      <c r="AI30" s="478"/>
      <c r="AJ30" s="478"/>
      <c r="AK30" s="479"/>
    </row>
    <row r="31" spans="1:37" ht="30" customHeight="1">
      <c r="A31" s="385"/>
      <c r="B31" s="386"/>
      <c r="C31" s="386"/>
      <c r="D31" s="387"/>
      <c r="E31" s="250"/>
      <c r="F31" s="239"/>
      <c r="G31" s="239"/>
      <c r="H31" s="253"/>
      <c r="I31" s="239"/>
      <c r="J31" s="239"/>
      <c r="K31" s="477"/>
      <c r="L31" s="478"/>
      <c r="M31" s="478"/>
      <c r="N31" s="478"/>
      <c r="O31" s="478"/>
      <c r="P31" s="478"/>
      <c r="Q31" s="478"/>
      <c r="R31" s="479"/>
      <c r="S31" s="146"/>
      <c r="T31" s="385"/>
      <c r="U31" s="386"/>
      <c r="V31" s="386"/>
      <c r="W31" s="387"/>
      <c r="X31" s="250"/>
      <c r="Y31" s="239"/>
      <c r="Z31" s="239"/>
      <c r="AA31" s="253"/>
      <c r="AB31" s="253"/>
      <c r="AC31" s="305"/>
      <c r="AD31" s="477"/>
      <c r="AE31" s="478"/>
      <c r="AF31" s="478"/>
      <c r="AG31" s="478"/>
      <c r="AH31" s="478"/>
      <c r="AI31" s="478"/>
      <c r="AJ31" s="478"/>
      <c r="AK31" s="479"/>
    </row>
    <row r="32" spans="1:37" ht="30" customHeight="1">
      <c r="A32" s="385"/>
      <c r="B32" s="386"/>
      <c r="C32" s="386"/>
      <c r="D32" s="387"/>
      <c r="E32" s="250"/>
      <c r="F32" s="239"/>
      <c r="G32" s="239"/>
      <c r="H32" s="253"/>
      <c r="I32" s="239"/>
      <c r="J32" s="239"/>
      <c r="K32" s="477"/>
      <c r="L32" s="478"/>
      <c r="M32" s="478"/>
      <c r="N32" s="478"/>
      <c r="O32" s="478"/>
      <c r="P32" s="478"/>
      <c r="Q32" s="478"/>
      <c r="R32" s="479"/>
      <c r="S32" s="146"/>
      <c r="T32" s="385"/>
      <c r="U32" s="386"/>
      <c r="V32" s="386"/>
      <c r="W32" s="387"/>
      <c r="X32" s="250"/>
      <c r="Y32" s="239"/>
      <c r="Z32" s="239"/>
      <c r="AA32" s="253"/>
      <c r="AB32" s="253"/>
      <c r="AC32" s="305"/>
      <c r="AD32" s="477"/>
      <c r="AE32" s="478"/>
      <c r="AF32" s="478"/>
      <c r="AG32" s="478"/>
      <c r="AH32" s="478"/>
      <c r="AI32" s="478"/>
      <c r="AJ32" s="478"/>
      <c r="AK32" s="479"/>
    </row>
    <row r="33" spans="1:37" ht="30" customHeight="1" thickBot="1">
      <c r="A33" s="502"/>
      <c r="B33" s="503"/>
      <c r="C33" s="503"/>
      <c r="D33" s="504"/>
      <c r="E33" s="250"/>
      <c r="F33" s="239"/>
      <c r="G33" s="239"/>
      <c r="H33" s="253"/>
      <c r="I33" s="239"/>
      <c r="J33" s="239"/>
      <c r="K33" s="487"/>
      <c r="L33" s="488"/>
      <c r="M33" s="488"/>
      <c r="N33" s="488"/>
      <c r="O33" s="488"/>
      <c r="P33" s="488"/>
      <c r="Q33" s="488"/>
      <c r="R33" s="489"/>
      <c r="S33" s="146"/>
      <c r="T33" s="502"/>
      <c r="U33" s="503"/>
      <c r="V33" s="503"/>
      <c r="W33" s="504"/>
      <c r="X33" s="250"/>
      <c r="Y33" s="239"/>
      <c r="Z33" s="239"/>
      <c r="AA33" s="253"/>
      <c r="AB33" s="253"/>
      <c r="AC33" s="305"/>
      <c r="AD33" s="487"/>
      <c r="AE33" s="488"/>
      <c r="AF33" s="488"/>
      <c r="AG33" s="488"/>
      <c r="AH33" s="488"/>
      <c r="AI33" s="488"/>
      <c r="AJ33" s="488"/>
      <c r="AK33" s="489"/>
    </row>
    <row r="34" spans="1:37" ht="30" customHeight="1">
      <c r="A34" s="392" t="s">
        <v>2739</v>
      </c>
      <c r="B34" s="393"/>
      <c r="C34" s="388"/>
      <c r="D34" s="389"/>
      <c r="E34" s="388"/>
      <c r="F34" s="389"/>
      <c r="G34" s="388"/>
      <c r="H34" s="389"/>
      <c r="I34" s="388"/>
      <c r="J34" s="389"/>
      <c r="K34" s="500"/>
      <c r="L34" s="501"/>
      <c r="M34" s="388"/>
      <c r="N34" s="389"/>
      <c r="O34" s="388"/>
      <c r="P34" s="389"/>
      <c r="Q34" s="388"/>
      <c r="R34" s="490"/>
      <c r="S34" s="146"/>
      <c r="T34" s="392" t="s">
        <v>2739</v>
      </c>
      <c r="U34" s="393"/>
      <c r="V34" s="491"/>
      <c r="W34" s="389"/>
      <c r="X34" s="388"/>
      <c r="Y34" s="389"/>
      <c r="Z34" s="388"/>
      <c r="AA34" s="389"/>
      <c r="AB34" s="388"/>
      <c r="AC34" s="389"/>
      <c r="AD34" s="388"/>
      <c r="AE34" s="389"/>
      <c r="AF34" s="388"/>
      <c r="AG34" s="389"/>
      <c r="AH34" s="388"/>
      <c r="AI34" s="389"/>
      <c r="AJ34" s="388"/>
      <c r="AK34" s="490"/>
    </row>
    <row r="35" spans="1:37" ht="30" customHeight="1">
      <c r="A35" s="497" t="s">
        <v>2740</v>
      </c>
      <c r="B35" s="498"/>
      <c r="C35" s="494"/>
      <c r="D35" s="495"/>
      <c r="E35" s="494"/>
      <c r="F35" s="495"/>
      <c r="G35" s="494"/>
      <c r="H35" s="495"/>
      <c r="I35" s="494"/>
      <c r="J35" s="495"/>
      <c r="K35" s="494"/>
      <c r="L35" s="495"/>
      <c r="M35" s="494"/>
      <c r="N35" s="495"/>
      <c r="O35" s="494"/>
      <c r="P35" s="495"/>
      <c r="Q35" s="494" t="s">
        <v>2769</v>
      </c>
      <c r="R35" s="505"/>
      <c r="S35" s="146"/>
      <c r="T35" s="497" t="s">
        <v>2740</v>
      </c>
      <c r="U35" s="498"/>
      <c r="V35" s="499"/>
      <c r="W35" s="495"/>
      <c r="X35" s="494"/>
      <c r="Y35" s="495"/>
      <c r="Z35" s="492"/>
      <c r="AA35" s="493"/>
      <c r="AB35" s="494"/>
      <c r="AC35" s="495"/>
      <c r="AD35" s="494"/>
      <c r="AE35" s="495"/>
      <c r="AF35" s="494"/>
      <c r="AG35" s="495"/>
      <c r="AH35" s="494"/>
      <c r="AI35" s="495"/>
      <c r="AJ35" s="494" t="s">
        <v>2769</v>
      </c>
      <c r="AK35" s="505"/>
    </row>
    <row r="36" spans="1:37" ht="30" customHeight="1">
      <c r="A36" s="497" t="s">
        <v>2741</v>
      </c>
      <c r="B36" s="498"/>
      <c r="C36" s="492"/>
      <c r="D36" s="493"/>
      <c r="E36" s="492"/>
      <c r="F36" s="493"/>
      <c r="G36" s="494"/>
      <c r="H36" s="495"/>
      <c r="I36" s="492"/>
      <c r="J36" s="493"/>
      <c r="K36" s="492"/>
      <c r="L36" s="493"/>
      <c r="M36" s="492"/>
      <c r="N36" s="493"/>
      <c r="O36" s="492"/>
      <c r="P36" s="493"/>
      <c r="Q36" s="492">
        <v>121.5</v>
      </c>
      <c r="R36" s="506"/>
      <c r="S36" s="146"/>
      <c r="T36" s="497" t="s">
        <v>2741</v>
      </c>
      <c r="U36" s="498"/>
      <c r="V36" s="496"/>
      <c r="W36" s="493"/>
      <c r="X36" s="492"/>
      <c r="Y36" s="493"/>
      <c r="Z36" s="492"/>
      <c r="AA36" s="493"/>
      <c r="AB36" s="494"/>
      <c r="AC36" s="495"/>
      <c r="AD36" s="494"/>
      <c r="AE36" s="495"/>
      <c r="AF36" s="492"/>
      <c r="AG36" s="493"/>
      <c r="AH36" s="492"/>
      <c r="AI36" s="493"/>
      <c r="AJ36" s="492">
        <v>121.5</v>
      </c>
      <c r="AK36" s="506"/>
    </row>
    <row r="37" spans="1:37" ht="30" customHeight="1" thickBot="1">
      <c r="A37" s="507" t="s">
        <v>2656</v>
      </c>
      <c r="B37" s="508"/>
      <c r="C37" s="382"/>
      <c r="D37" s="383"/>
      <c r="E37" s="380"/>
      <c r="F37" s="384"/>
      <c r="G37" s="380"/>
      <c r="H37" s="384"/>
      <c r="I37" s="380"/>
      <c r="J37" s="384"/>
      <c r="K37" s="380"/>
      <c r="L37" s="384"/>
      <c r="M37" s="179"/>
      <c r="N37" s="178"/>
      <c r="O37" s="380"/>
      <c r="P37" s="384"/>
      <c r="Q37" s="380"/>
      <c r="R37" s="381"/>
      <c r="S37" s="146"/>
      <c r="T37" s="507" t="s">
        <v>2656</v>
      </c>
      <c r="U37" s="508"/>
      <c r="V37" s="382"/>
      <c r="W37" s="383"/>
      <c r="X37" s="380"/>
      <c r="Y37" s="384"/>
      <c r="Z37" s="380"/>
      <c r="AA37" s="384"/>
      <c r="AB37" s="380"/>
      <c r="AC37" s="384"/>
      <c r="AD37" s="380"/>
      <c r="AE37" s="384"/>
      <c r="AF37" s="179"/>
      <c r="AG37" s="178"/>
      <c r="AH37" s="380"/>
      <c r="AI37" s="384"/>
      <c r="AJ37" s="380"/>
      <c r="AK37" s="381"/>
    </row>
    <row r="38" spans="1:37" ht="13.5" thickTop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</row>
  </sheetData>
  <sheetProtection sheet="1" objects="1" scenarios="1"/>
  <mergeCells count="228">
    <mergeCell ref="T26:W26"/>
    <mergeCell ref="T27:W27"/>
    <mergeCell ref="K30:R30"/>
    <mergeCell ref="A31:D31"/>
    <mergeCell ref="K26:R26"/>
    <mergeCell ref="K27:R27"/>
    <mergeCell ref="K28:R28"/>
    <mergeCell ref="T28:W28"/>
    <mergeCell ref="K31:R31"/>
    <mergeCell ref="K29:R29"/>
    <mergeCell ref="A35:B35"/>
    <mergeCell ref="A27:D27"/>
    <mergeCell ref="A28:D28"/>
    <mergeCell ref="A29:D29"/>
    <mergeCell ref="A30:D30"/>
    <mergeCell ref="A20:B20"/>
    <mergeCell ref="A32:D32"/>
    <mergeCell ref="I36:J36"/>
    <mergeCell ref="K36:L36"/>
    <mergeCell ref="I34:J34"/>
    <mergeCell ref="K33:R33"/>
    <mergeCell ref="A33:D33"/>
    <mergeCell ref="Q35:R35"/>
    <mergeCell ref="M36:N36"/>
    <mergeCell ref="I35:J35"/>
    <mergeCell ref="T36:U36"/>
    <mergeCell ref="C35:D35"/>
    <mergeCell ref="H1:J1"/>
    <mergeCell ref="AA1:AC1"/>
    <mergeCell ref="A25:D25"/>
    <mergeCell ref="A26:D26"/>
    <mergeCell ref="A21:B21"/>
    <mergeCell ref="C21:D21"/>
    <mergeCell ref="E21:F21"/>
    <mergeCell ref="M21:N21"/>
    <mergeCell ref="Z36:AA36"/>
    <mergeCell ref="A37:B37"/>
    <mergeCell ref="G36:H36"/>
    <mergeCell ref="T37:U37"/>
    <mergeCell ref="G37:H37"/>
    <mergeCell ref="I37:J37"/>
    <mergeCell ref="A36:B36"/>
    <mergeCell ref="E36:F36"/>
    <mergeCell ref="C36:D36"/>
    <mergeCell ref="Q36:R36"/>
    <mergeCell ref="AB37:AC37"/>
    <mergeCell ref="Q37:R37"/>
    <mergeCell ref="V37:W37"/>
    <mergeCell ref="X37:Y37"/>
    <mergeCell ref="Z37:AA37"/>
    <mergeCell ref="AJ35:AK35"/>
    <mergeCell ref="AF36:AG36"/>
    <mergeCell ref="AH36:AI36"/>
    <mergeCell ref="AJ36:AK36"/>
    <mergeCell ref="AF35:AG35"/>
    <mergeCell ref="AH35:AI35"/>
    <mergeCell ref="E35:F35"/>
    <mergeCell ref="G35:H35"/>
    <mergeCell ref="K32:R32"/>
    <mergeCell ref="Z35:AA35"/>
    <mergeCell ref="V35:W35"/>
    <mergeCell ref="X35:Y35"/>
    <mergeCell ref="X34:Y34"/>
    <mergeCell ref="M34:N34"/>
    <mergeCell ref="K34:L34"/>
    <mergeCell ref="T33:W33"/>
    <mergeCell ref="O34:P34"/>
    <mergeCell ref="K35:L35"/>
    <mergeCell ref="Q34:R34"/>
    <mergeCell ref="T34:U34"/>
    <mergeCell ref="M35:N35"/>
    <mergeCell ref="O35:P35"/>
    <mergeCell ref="T35:U35"/>
    <mergeCell ref="AD34:AE34"/>
    <mergeCell ref="V34:W34"/>
    <mergeCell ref="O36:P36"/>
    <mergeCell ref="T32:W32"/>
    <mergeCell ref="X36:Y36"/>
    <mergeCell ref="AB35:AC35"/>
    <mergeCell ref="V36:W36"/>
    <mergeCell ref="AD36:AE36"/>
    <mergeCell ref="AD35:AE35"/>
    <mergeCell ref="AB36:AC36"/>
    <mergeCell ref="AD26:AK26"/>
    <mergeCell ref="AD27:AK27"/>
    <mergeCell ref="AD28:AK28"/>
    <mergeCell ref="AB34:AC34"/>
    <mergeCell ref="AD30:AK30"/>
    <mergeCell ref="AD32:AK32"/>
    <mergeCell ref="AD31:AK31"/>
    <mergeCell ref="AD33:AK33"/>
    <mergeCell ref="AH34:AI34"/>
    <mergeCell ref="AJ34:AK34"/>
    <mergeCell ref="AD29:AK29"/>
    <mergeCell ref="T31:W31"/>
    <mergeCell ref="A18:B18"/>
    <mergeCell ref="C17:D17"/>
    <mergeCell ref="A19:B19"/>
    <mergeCell ref="T21:U21"/>
    <mergeCell ref="C19:D19"/>
    <mergeCell ref="A22:D22"/>
    <mergeCell ref="T22:W22"/>
    <mergeCell ref="C20:D20"/>
    <mergeCell ref="T18:U18"/>
    <mergeCell ref="C18:D18"/>
    <mergeCell ref="A17:B17"/>
    <mergeCell ref="C16:D16"/>
    <mergeCell ref="T16:U16"/>
    <mergeCell ref="T17:U17"/>
    <mergeCell ref="V13:W13"/>
    <mergeCell ref="A15:B15"/>
    <mergeCell ref="C15:D15"/>
    <mergeCell ref="A16:B16"/>
    <mergeCell ref="A14:B14"/>
    <mergeCell ref="C14:D14"/>
    <mergeCell ref="T14:U14"/>
    <mergeCell ref="T15:U15"/>
    <mergeCell ref="V14:W14"/>
    <mergeCell ref="AF21:AG21"/>
    <mergeCell ref="V19:W19"/>
    <mergeCell ref="V21:W21"/>
    <mergeCell ref="K25:R25"/>
    <mergeCell ref="T20:U20"/>
    <mergeCell ref="V20:W20"/>
    <mergeCell ref="T25:W25"/>
    <mergeCell ref="AD24:AK24"/>
    <mergeCell ref="AD25:AK25"/>
    <mergeCell ref="T23:U23"/>
    <mergeCell ref="A12:B12"/>
    <mergeCell ref="C12:D12"/>
    <mergeCell ref="A13:B13"/>
    <mergeCell ref="C13:D13"/>
    <mergeCell ref="A11:B11"/>
    <mergeCell ref="O9:P9"/>
    <mergeCell ref="Q9:R9"/>
    <mergeCell ref="T10:U10"/>
    <mergeCell ref="M10:N10"/>
    <mergeCell ref="E9:F9"/>
    <mergeCell ref="T9:U9"/>
    <mergeCell ref="A9:B9"/>
    <mergeCell ref="K10:L10"/>
    <mergeCell ref="G10:H10"/>
    <mergeCell ref="I9:J9"/>
    <mergeCell ref="O10:P10"/>
    <mergeCell ref="C10:D10"/>
    <mergeCell ref="K9:L9"/>
    <mergeCell ref="M9:N9"/>
    <mergeCell ref="C9:D9"/>
    <mergeCell ref="G9:H9"/>
    <mergeCell ref="I10:J10"/>
    <mergeCell ref="AF9:AG9"/>
    <mergeCell ref="AD10:AE10"/>
    <mergeCell ref="AF10:AG10"/>
    <mergeCell ref="AJ9:AK9"/>
    <mergeCell ref="AH10:AI10"/>
    <mergeCell ref="AH9:AI9"/>
    <mergeCell ref="Q10:R10"/>
    <mergeCell ref="Z9:AA9"/>
    <mergeCell ref="Q6:R6"/>
    <mergeCell ref="B2:C2"/>
    <mergeCell ref="H2:J2"/>
    <mergeCell ref="A7:B7"/>
    <mergeCell ref="A8:B8"/>
    <mergeCell ref="C8:D8"/>
    <mergeCell ref="E8:F8"/>
    <mergeCell ref="A10:B10"/>
    <mergeCell ref="V12:W12"/>
    <mergeCell ref="T11:U11"/>
    <mergeCell ref="A4:B4"/>
    <mergeCell ref="T8:U8"/>
    <mergeCell ref="K8:L8"/>
    <mergeCell ref="Q4:R4"/>
    <mergeCell ref="T4:U4"/>
    <mergeCell ref="I8:J8"/>
    <mergeCell ref="A5:B5"/>
    <mergeCell ref="A6:B6"/>
    <mergeCell ref="AJ4:AK4"/>
    <mergeCell ref="Z10:AA10"/>
    <mergeCell ref="AB9:AC9"/>
    <mergeCell ref="X9:Y9"/>
    <mergeCell ref="AB10:AC10"/>
    <mergeCell ref="AJ10:AK10"/>
    <mergeCell ref="AD9:AE9"/>
    <mergeCell ref="AJ6:AK6"/>
    <mergeCell ref="AJ8:AK8"/>
    <mergeCell ref="AD8:AE8"/>
    <mergeCell ref="V23:W23"/>
    <mergeCell ref="V15:W15"/>
    <mergeCell ref="X21:Y21"/>
    <mergeCell ref="V16:W16"/>
    <mergeCell ref="AD37:AE37"/>
    <mergeCell ref="V9:W9"/>
    <mergeCell ref="V11:W11"/>
    <mergeCell ref="T13:U13"/>
    <mergeCell ref="V10:W10"/>
    <mergeCell ref="V17:W17"/>
    <mergeCell ref="V18:W18"/>
    <mergeCell ref="T19:U19"/>
    <mergeCell ref="AC11:AD11"/>
    <mergeCell ref="T12:U12"/>
    <mergeCell ref="U2:V2"/>
    <mergeCell ref="AA2:AC2"/>
    <mergeCell ref="V8:W8"/>
    <mergeCell ref="X8:Y8"/>
    <mergeCell ref="AB8:AC8"/>
    <mergeCell ref="T7:U7"/>
    <mergeCell ref="T6:U6"/>
    <mergeCell ref="T5:U5"/>
    <mergeCell ref="Q8:R8"/>
    <mergeCell ref="A34:B34"/>
    <mergeCell ref="C34:D34"/>
    <mergeCell ref="E34:F34"/>
    <mergeCell ref="G34:H34"/>
    <mergeCell ref="C11:D11"/>
    <mergeCell ref="J11:K11"/>
    <mergeCell ref="A23:B23"/>
    <mergeCell ref="C23:D23"/>
    <mergeCell ref="K24:R24"/>
    <mergeCell ref="AJ37:AK37"/>
    <mergeCell ref="C37:D37"/>
    <mergeCell ref="E37:F37"/>
    <mergeCell ref="T29:W29"/>
    <mergeCell ref="T30:W30"/>
    <mergeCell ref="AF34:AG34"/>
    <mergeCell ref="Z34:AA34"/>
    <mergeCell ref="AH37:AI37"/>
    <mergeCell ref="K37:L37"/>
    <mergeCell ref="O37:P37"/>
  </mergeCells>
  <printOptions horizontalCentered="1"/>
  <pageMargins left="0.3937007874015748" right="0.1968503937007874" top="0.3937007874015748" bottom="0.1968503937007874" header="0.1968503937007874" footer="0.1968503937007874"/>
  <pageSetup fitToHeight="1" fitToWidth="1"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5"/>
  <sheetViews>
    <sheetView showGridLines="0" showRowColHeaders="0" showZeros="0" zoomScalePageLayoutView="0" workbookViewId="0" topLeftCell="A1">
      <selection activeCell="B7" sqref="B7"/>
    </sheetView>
  </sheetViews>
  <sheetFormatPr defaultColWidth="9.140625" defaultRowHeight="12.75"/>
  <cols>
    <col min="1" max="1" width="4.421875" style="0" customWidth="1"/>
    <col min="2" max="2" width="35.421875" style="0" customWidth="1"/>
    <col min="3" max="3" width="39.28125" style="0" customWidth="1"/>
    <col min="5" max="5" width="9.140625" style="0" hidden="1" customWidth="1"/>
    <col min="6" max="6" width="25.421875" style="0" hidden="1" customWidth="1"/>
  </cols>
  <sheetData>
    <row r="1" spans="1:4" ht="18">
      <c r="A1" s="301"/>
      <c r="B1" s="303" t="s">
        <v>2773</v>
      </c>
      <c r="C1" s="301"/>
      <c r="D1" s="301"/>
    </row>
    <row r="2" spans="1:4" ht="12.75">
      <c r="A2" s="301"/>
      <c r="B2" s="302" t="s">
        <v>2774</v>
      </c>
      <c r="C2" s="301"/>
      <c r="D2" s="301"/>
    </row>
    <row r="3" spans="1:4" ht="13.5" thickBot="1">
      <c r="A3" s="301"/>
      <c r="B3" s="302" t="s">
        <v>2795</v>
      </c>
      <c r="C3" s="301"/>
      <c r="D3" s="301"/>
    </row>
    <row r="4" spans="1:4" ht="15.75">
      <c r="A4" s="301"/>
      <c r="B4" s="294" t="s">
        <v>2775</v>
      </c>
      <c r="C4" s="295" t="s">
        <v>2776</v>
      </c>
      <c r="D4" s="301"/>
    </row>
    <row r="5" spans="1:4" ht="21" thickBot="1">
      <c r="A5" s="301"/>
      <c r="B5" s="180" t="s">
        <v>3141</v>
      </c>
      <c r="C5" s="298" t="str">
        <f>IF(B5=0,"",VLOOKUP(B5,DATABASE,2,FALSE()))</f>
        <v>EGCK</v>
      </c>
      <c r="D5" s="301"/>
    </row>
    <row r="6" spans="1:4" ht="21" thickBot="1">
      <c r="A6" s="301"/>
      <c r="B6" s="180" t="s">
        <v>546</v>
      </c>
      <c r="C6" s="298" t="str">
        <f>IF(B6=0,"",VLOOKUP(B6,DATABASE,2,FALSE()))</f>
        <v>EGOV</v>
      </c>
      <c r="D6" s="301"/>
    </row>
    <row r="7" spans="1:4" ht="12.75">
      <c r="A7" s="301"/>
      <c r="B7" s="301"/>
      <c r="C7" s="301"/>
      <c r="D7" s="301"/>
    </row>
    <row r="8" spans="1:6" ht="12.75">
      <c r="A8" s="301"/>
      <c r="B8" s="302" t="s">
        <v>2777</v>
      </c>
      <c r="C8" s="301"/>
      <c r="D8" s="301"/>
      <c r="E8">
        <f>Database!B83</f>
        <v>0</v>
      </c>
      <c r="F8">
        <f>Database!A83</f>
        <v>0</v>
      </c>
    </row>
    <row r="9" spans="1:6" ht="13.5" thickBot="1">
      <c r="A9" s="301"/>
      <c r="B9" s="302" t="s">
        <v>2796</v>
      </c>
      <c r="C9" s="301"/>
      <c r="D9" s="301"/>
      <c r="E9" t="str">
        <f>Database!B84</f>
        <v>EGPD</v>
      </c>
      <c r="F9" t="str">
        <f>Database!A84</f>
        <v>Aberdeen</v>
      </c>
    </row>
    <row r="10" spans="1:6" ht="15.75">
      <c r="A10" s="301"/>
      <c r="B10" s="296" t="s">
        <v>2778</v>
      </c>
      <c r="C10" s="297" t="s">
        <v>2775</v>
      </c>
      <c r="D10" s="301"/>
      <c r="E10" t="str">
        <f>Database!B85</f>
        <v>EGUC</v>
      </c>
      <c r="F10" t="str">
        <f>Database!A85</f>
        <v>Aberporth</v>
      </c>
    </row>
    <row r="11" spans="1:6" ht="20.25">
      <c r="A11" s="301"/>
      <c r="B11" s="181" t="s">
        <v>2946</v>
      </c>
      <c r="C11" s="299" t="str">
        <f>IF(B11=0,"",VLOOKUP(B11,$E2:$F337,2,FALSE()))</f>
        <v>Aberdeen</v>
      </c>
      <c r="D11" s="301"/>
      <c r="E11" t="str">
        <f>Database!B86</f>
        <v>EGUD</v>
      </c>
      <c r="F11" t="str">
        <f>Database!A86</f>
        <v>Abingdon</v>
      </c>
    </row>
    <row r="12" spans="1:6" ht="21" thickBot="1">
      <c r="A12" s="301"/>
      <c r="B12" s="180" t="s">
        <v>3403</v>
      </c>
      <c r="C12" s="300" t="str">
        <f>IF(B12=0,"",VLOOKUP(B12,$E2:$F337,2,FALSE()))</f>
        <v>Glasgow</v>
      </c>
      <c r="D12" s="301"/>
      <c r="E12" t="str">
        <f>Database!B87</f>
        <v>-</v>
      </c>
      <c r="F12" t="str">
        <f>Database!A87</f>
        <v>Aboyne</v>
      </c>
    </row>
    <row r="13" spans="1:6" ht="12.75">
      <c r="A13" s="301"/>
      <c r="B13" s="301"/>
      <c r="C13" s="301"/>
      <c r="D13" s="301"/>
      <c r="E13" t="str">
        <f>Database!B88</f>
        <v>EGAA</v>
      </c>
      <c r="F13" t="str">
        <f>Database!A88</f>
        <v>Aldergrove</v>
      </c>
    </row>
    <row r="14" spans="1:6" ht="12.75">
      <c r="A14" s="301"/>
      <c r="B14" s="301"/>
      <c r="C14" s="301"/>
      <c r="D14" s="301"/>
      <c r="E14" t="str">
        <f>Database!B89</f>
        <v>EGJA</v>
      </c>
      <c r="F14" t="str">
        <f>Database!A89</f>
        <v>Alderney</v>
      </c>
    </row>
    <row r="15" spans="5:6" ht="12.75">
      <c r="E15" t="str">
        <f>Database!B90</f>
        <v>-</v>
      </c>
      <c r="F15" t="str">
        <f>Database!A90</f>
        <v>Allensmore</v>
      </c>
    </row>
    <row r="16" spans="5:6" ht="12.75">
      <c r="E16" t="str">
        <f>Database!B91</f>
        <v>-</v>
      </c>
      <c r="F16" t="str">
        <f>Database!A91</f>
        <v>Andreas</v>
      </c>
    </row>
    <row r="17" spans="5:6" ht="12.75">
      <c r="E17" t="str">
        <f>Database!B92</f>
        <v>EGSL</v>
      </c>
      <c r="F17" t="str">
        <f>Database!A92</f>
        <v>Andrewsfield</v>
      </c>
    </row>
    <row r="18" spans="5:6" ht="12.75">
      <c r="E18" t="str">
        <f>Database!B93</f>
        <v>EGLT</v>
      </c>
      <c r="F18" t="str">
        <f>Database!A93</f>
        <v>Ascot Helicopter</v>
      </c>
    </row>
    <row r="19" spans="5:6" ht="12.75">
      <c r="E19" t="str">
        <f>Database!B94</f>
        <v>-</v>
      </c>
      <c r="F19" t="str">
        <f>Database!A94</f>
        <v>Ashcroft</v>
      </c>
    </row>
    <row r="20" spans="5:6" ht="12.75">
      <c r="E20" t="str">
        <f>Database!B95</f>
        <v>-</v>
      </c>
      <c r="F20" t="str">
        <f>Database!A95</f>
        <v>Audley End</v>
      </c>
    </row>
    <row r="21" spans="5:6" ht="12.75">
      <c r="E21" t="str">
        <f>Database!B96</f>
        <v>-</v>
      </c>
      <c r="F21" t="str">
        <f>Database!A96</f>
        <v>Aviemore</v>
      </c>
    </row>
    <row r="22" spans="5:6" ht="12.75">
      <c r="E22" t="str">
        <f>Database!B97</f>
        <v>EGTA</v>
      </c>
      <c r="F22" t="str">
        <f>Database!A97</f>
        <v>Aylesbury (Thame)</v>
      </c>
    </row>
    <row r="23" spans="5:6" ht="12.75">
      <c r="E23" t="str">
        <f>Database!B98</f>
        <v>-</v>
      </c>
      <c r="F23" t="str">
        <f>Database!A98</f>
        <v>Badminton</v>
      </c>
    </row>
    <row r="24" spans="5:6" ht="12.75">
      <c r="E24" t="str">
        <f>Database!B99</f>
        <v>EGNG  </v>
      </c>
      <c r="F24" t="str">
        <f>Database!A99</f>
        <v>Bagby</v>
      </c>
    </row>
    <row r="25" spans="5:6" ht="12.75">
      <c r="E25" t="str">
        <f>Database!B100</f>
        <v>-</v>
      </c>
      <c r="F25" t="str">
        <f>Database!A100</f>
        <v>Baldoon</v>
      </c>
    </row>
    <row r="26" spans="5:6" ht="12.75">
      <c r="E26" t="str">
        <f>Database!B101</f>
        <v>-</v>
      </c>
      <c r="F26" t="str">
        <f>Database!A101</f>
        <v>Ballard</v>
      </c>
    </row>
    <row r="27" spans="5:6" ht="12.75">
      <c r="E27" t="str">
        <f>Database!B102</f>
        <v>-</v>
      </c>
      <c r="F27" t="str">
        <f>Database!A102</f>
        <v>Banbury</v>
      </c>
    </row>
    <row r="28" spans="5:6" ht="12.75">
      <c r="E28" t="str">
        <f>Database!B103</f>
        <v>EGYE</v>
      </c>
      <c r="F28" t="str">
        <f>Database!A103</f>
        <v>Barkston Heath</v>
      </c>
    </row>
    <row r="29" spans="5:6" ht="12.75">
      <c r="E29" t="str">
        <f>Database!B104</f>
        <v>EGPR</v>
      </c>
      <c r="F29" t="str">
        <f>Database!A104</f>
        <v>Barra</v>
      </c>
    </row>
    <row r="30" spans="5:6" ht="12.75">
      <c r="E30" t="str">
        <f>Database!B105</f>
        <v>EGNL</v>
      </c>
      <c r="F30" t="str">
        <f>Database!A105</f>
        <v>Barrow</v>
      </c>
    </row>
    <row r="31" spans="5:6" ht="12.75">
      <c r="E31" t="str">
        <f>Database!B106</f>
        <v>EGCB</v>
      </c>
      <c r="F31" t="str">
        <f>Database!A106</f>
        <v>Barton</v>
      </c>
    </row>
    <row r="32" spans="5:6" ht="12.75">
      <c r="E32" t="str">
        <f>Database!B107</f>
        <v>EGSM</v>
      </c>
      <c r="F32" t="str">
        <f>Database!A107</f>
        <v>Beccles</v>
      </c>
    </row>
    <row r="33" spans="5:6" ht="12.75">
      <c r="E33" t="str">
        <f>Database!B108</f>
        <v>EGSB</v>
      </c>
      <c r="F33" t="str">
        <f>Database!A108</f>
        <v>Bedford Castle Mill</v>
      </c>
    </row>
    <row r="34" spans="5:6" ht="12.75">
      <c r="E34" t="str">
        <f>Database!B109</f>
        <v>EGAA</v>
      </c>
      <c r="F34" t="str">
        <f>Database!A109</f>
        <v>Belfast</v>
      </c>
    </row>
    <row r="35" spans="5:6" ht="12.75">
      <c r="E35" t="str">
        <f>Database!B110</f>
        <v>EGAC</v>
      </c>
      <c r="F35" t="str">
        <f>Database!A110</f>
        <v>Belfast City</v>
      </c>
    </row>
    <row r="36" spans="5:6" ht="12.75">
      <c r="E36" t="str">
        <f>Database!B111</f>
        <v>-</v>
      </c>
      <c r="F36" t="str">
        <f>Database!A111</f>
        <v>Bellarena</v>
      </c>
    </row>
    <row r="37" spans="5:6" ht="12.75">
      <c r="E37" t="str">
        <f>Database!B112</f>
        <v>-</v>
      </c>
      <c r="F37" t="str">
        <f>Database!A112</f>
        <v>Belle Vue</v>
      </c>
    </row>
    <row r="38" spans="5:6" ht="12.75">
      <c r="E38" t="str">
        <f>Database!B113</f>
        <v>EGHJ</v>
      </c>
      <c r="F38" t="str">
        <f>Database!A113</f>
        <v>Bembridge</v>
      </c>
    </row>
    <row r="39" spans="5:6" ht="12.75">
      <c r="E39" t="str">
        <f>Database!B114</f>
        <v>EGPL</v>
      </c>
      <c r="F39" t="str">
        <f>Database!A114</f>
        <v>Benbecula</v>
      </c>
    </row>
    <row r="40" spans="5:6" ht="12.75">
      <c r="E40" t="str">
        <f>Database!B115</f>
        <v>EGUB</v>
      </c>
      <c r="F40" t="str">
        <f>Database!A115</f>
        <v>Benson</v>
      </c>
    </row>
    <row r="41" spans="5:6" ht="12.75">
      <c r="E41" t="str">
        <f>Database!B116</f>
        <v>EGNY</v>
      </c>
      <c r="F41" t="str">
        <f>Database!A116</f>
        <v>Beverley</v>
      </c>
    </row>
    <row r="42" spans="5:6" ht="12.75">
      <c r="E42" t="str">
        <f>Database!B117</f>
        <v>EGKB</v>
      </c>
      <c r="F42" t="str">
        <f>Database!A117</f>
        <v>Biggin Hill</v>
      </c>
    </row>
    <row r="43" spans="5:6" ht="12.75">
      <c r="E43" t="str">
        <f>Database!B118</f>
        <v>-</v>
      </c>
      <c r="F43" t="str">
        <f>Database!A118</f>
        <v>Biggleswade</v>
      </c>
    </row>
    <row r="44" spans="5:6" ht="12.75">
      <c r="E44" t="str">
        <f>Database!B119</f>
        <v>EGXB</v>
      </c>
      <c r="F44" t="str">
        <f>Database!A119</f>
        <v>Binbrook</v>
      </c>
    </row>
    <row r="45" spans="5:6" ht="12.75">
      <c r="E45" t="str">
        <f>Database!B120</f>
        <v>-</v>
      </c>
      <c r="F45" t="str">
        <f>Database!A120</f>
        <v>Birkdale Sands</v>
      </c>
    </row>
    <row r="46" spans="5:6" ht="12.75">
      <c r="E46" t="str">
        <f>Database!B121</f>
        <v>EGBB</v>
      </c>
      <c r="F46" t="str">
        <f>Database!A121</f>
        <v>Birmingham</v>
      </c>
    </row>
    <row r="47" spans="5:6" ht="12.75">
      <c r="E47" t="str">
        <f>Database!B123</f>
        <v>EGLK</v>
      </c>
      <c r="F47" t="str">
        <f>Database!A123</f>
        <v>Blackbushe</v>
      </c>
    </row>
    <row r="48" spans="5:6" ht="12.75">
      <c r="E48" t="str">
        <f>Database!B124</f>
        <v>EGNH</v>
      </c>
      <c r="F48" t="str">
        <f>Database!A124</f>
        <v>Blackpool</v>
      </c>
    </row>
    <row r="49" spans="5:6" ht="12.75">
      <c r="E49" t="str">
        <f>Database!B125</f>
        <v>EGLA</v>
      </c>
      <c r="F49" t="str">
        <f>Database!A125</f>
        <v>Bodmin</v>
      </c>
    </row>
    <row r="50" spans="5:6" ht="12.75">
      <c r="E50" t="str">
        <f>Database!B126</f>
        <v>EGTB</v>
      </c>
      <c r="F50" t="str">
        <f>Database!A126</f>
        <v>Booker</v>
      </c>
    </row>
    <row r="51" spans="5:6" ht="12.75">
      <c r="E51" t="str">
        <f>Database!B127</f>
        <v>EGDM</v>
      </c>
      <c r="F51" t="str">
        <f>Database!A127</f>
        <v>Boscombe Down</v>
      </c>
    </row>
    <row r="52" spans="5:6" ht="12.75">
      <c r="E52" t="str">
        <f>Database!B128</f>
        <v>-</v>
      </c>
      <c r="F52" t="str">
        <f>Database!A128</f>
        <v>Boughton</v>
      </c>
    </row>
    <row r="53" spans="5:6" ht="12.75">
      <c r="E53" t="str">
        <f>Database!B129</f>
        <v>EGQM</v>
      </c>
      <c r="F53" t="str">
        <f>Database!A129</f>
        <v>Boulmer</v>
      </c>
    </row>
    <row r="54" spans="5:6" ht="12.75">
      <c r="E54" t="str">
        <f>Database!B130</f>
        <v>EGSN</v>
      </c>
      <c r="F54" t="str">
        <f>Database!A130</f>
        <v>Bourn</v>
      </c>
    </row>
    <row r="55" spans="5:6" ht="12.75">
      <c r="E55" t="str">
        <f>Database!B131</f>
        <v>EGHH</v>
      </c>
      <c r="F55" t="str">
        <f>Database!A131</f>
        <v>Bournemouth</v>
      </c>
    </row>
    <row r="56" spans="5:6" ht="12.75">
      <c r="E56" t="str">
        <f>Database!B132</f>
        <v>-</v>
      </c>
      <c r="F56" t="str">
        <f>Database!A132</f>
        <v>Braintree</v>
      </c>
    </row>
    <row r="57" spans="5:6" ht="12.75">
      <c r="E57" t="str">
        <f>Database!B133</f>
        <v>-</v>
      </c>
      <c r="F57" t="str">
        <f>Database!A133</f>
        <v>Breighton</v>
      </c>
    </row>
    <row r="58" spans="5:6" ht="12.75">
      <c r="E58" t="str">
        <f>Database!B134</f>
        <v>-</v>
      </c>
      <c r="F58" t="str">
        <f>Database!A134</f>
        <v>Bridgenorth</v>
      </c>
    </row>
    <row r="59" spans="5:6" ht="12.75">
      <c r="E59" t="str">
        <f>Database!B135</f>
        <v>-</v>
      </c>
      <c r="F59" t="str">
        <f>Database!A135</f>
        <v>Brimpton</v>
      </c>
    </row>
    <row r="60" spans="5:6" ht="12.75">
      <c r="E60" t="str">
        <f>Database!B136</f>
        <v>EGGD</v>
      </c>
      <c r="F60" t="str">
        <f>Database!A136</f>
        <v>Bristol</v>
      </c>
    </row>
    <row r="61" spans="5:6" ht="12.75">
      <c r="E61" t="str">
        <f>Database!B137</f>
        <v>EGVN</v>
      </c>
      <c r="F61" t="str">
        <f>Database!A137</f>
        <v>Brize Norton</v>
      </c>
    </row>
    <row r="62" spans="5:6" ht="12.75">
      <c r="E62" t="str">
        <f>Database!B138</f>
        <v>-</v>
      </c>
      <c r="F62" t="str">
        <f>Database!A138</f>
        <v>Broadford</v>
      </c>
    </row>
    <row r="63" spans="5:6" ht="12.75">
      <c r="E63" t="str">
        <f>Database!B139</f>
        <v>EGLB</v>
      </c>
      <c r="F63" t="str">
        <f>Database!A139</f>
        <v>Brooklands</v>
      </c>
    </row>
    <row r="64" spans="5:6" ht="12.75">
      <c r="E64" t="str">
        <f>Database!B140</f>
        <v>EGNB</v>
      </c>
      <c r="F64" t="str">
        <f>Database!A140</f>
        <v>Brough</v>
      </c>
    </row>
    <row r="65" spans="5:6" ht="12.75">
      <c r="E65" t="str">
        <f>Database!B141</f>
        <v>-</v>
      </c>
      <c r="F65" t="str">
        <f>Database!A141</f>
        <v>Bruntingthorpe</v>
      </c>
    </row>
    <row r="66" spans="5:6" ht="12.75">
      <c r="E66" t="str">
        <f>Database!B142</f>
        <v>-</v>
      </c>
      <c r="F66" t="str">
        <f>Database!A142</f>
        <v>Burn</v>
      </c>
    </row>
    <row r="67" spans="5:6" ht="12.75">
      <c r="E67" t="str">
        <f>Database!B143</f>
        <v>-</v>
      </c>
      <c r="F67" t="str">
        <f>Database!A143</f>
        <v>Bute</v>
      </c>
    </row>
    <row r="68" spans="5:6" ht="12.75">
      <c r="E68" t="str">
        <f>Database!B144</f>
        <v>EGCK</v>
      </c>
      <c r="F68" t="str">
        <f>Database!A144</f>
        <v>Caernarfon</v>
      </c>
    </row>
    <row r="69" spans="5:6" ht="12.75">
      <c r="E69" t="str">
        <f>Database!B145</f>
        <v>EGSC</v>
      </c>
      <c r="F69" t="str">
        <f>Database!A145</f>
        <v>Cambridge</v>
      </c>
    </row>
    <row r="70" spans="5:6" ht="12.75">
      <c r="E70" t="str">
        <f>Database!B146</f>
        <v>EGEC</v>
      </c>
      <c r="F70" t="str">
        <f>Database!A146</f>
        <v>Campbeltown</v>
      </c>
    </row>
    <row r="71" spans="5:6" ht="12.75">
      <c r="E71" t="str">
        <f>Database!B147</f>
        <v>-</v>
      </c>
      <c r="F71" t="str">
        <f>Database!A147</f>
        <v>Canterbury</v>
      </c>
    </row>
    <row r="72" spans="5:6" ht="12.75">
      <c r="E72" t="str">
        <f>Database!B148</f>
        <v>EGFC</v>
      </c>
      <c r="F72" t="str">
        <f>Database!A148</f>
        <v>Cardiff Tremorfa</v>
      </c>
    </row>
    <row r="73" spans="5:6" ht="12.75">
      <c r="E73" t="str">
        <f>Database!B150</f>
        <v>-</v>
      </c>
      <c r="F73" t="str">
        <f>Database!A150</f>
        <v>Cark</v>
      </c>
    </row>
    <row r="74" spans="5:6" ht="12.75">
      <c r="E74" t="str">
        <f>Database!B151</f>
        <v>EGNC</v>
      </c>
      <c r="F74" t="str">
        <f>Database!A151</f>
        <v>Carlisle</v>
      </c>
    </row>
    <row r="75" spans="5:6" ht="12.75">
      <c r="E75" t="str">
        <f>Database!B152</f>
        <v>EGLJ</v>
      </c>
      <c r="F75" t="str">
        <f>Database!A152</f>
        <v>Chalgrove</v>
      </c>
    </row>
    <row r="76" spans="5:6" ht="12.75">
      <c r="E76" t="str">
        <f>Database!B153</f>
        <v>EGKE</v>
      </c>
      <c r="F76" t="str">
        <f>Database!A153</f>
        <v>Challock</v>
      </c>
    </row>
    <row r="77" spans="5:6" ht="12.75">
      <c r="E77" t="str">
        <f>Database!B154</f>
        <v>EGBC</v>
      </c>
      <c r="F77" t="str">
        <f>Database!A154</f>
        <v>Cheltenham Heliport</v>
      </c>
    </row>
    <row r="78" spans="5:6" ht="12.75">
      <c r="E78" t="str">
        <f>Database!B155</f>
        <v>EGHR</v>
      </c>
      <c r="F78" t="str">
        <f>Database!A155</f>
        <v>Chichester Goodwood</v>
      </c>
    </row>
    <row r="79" spans="5:6" ht="12.75">
      <c r="E79" t="str">
        <f>Database!B156</f>
        <v>EGDC</v>
      </c>
      <c r="F79" t="str">
        <f>Database!A156</f>
        <v>Chivenor</v>
      </c>
    </row>
    <row r="80" spans="5:6" ht="12.75">
      <c r="E80" t="str">
        <f>Database!B157</f>
        <v>EGXG</v>
      </c>
      <c r="F80" t="str">
        <f>Database!A157</f>
        <v>Church Fenton</v>
      </c>
    </row>
    <row r="81" spans="5:6" ht="12.75">
      <c r="E81" t="str">
        <f>Database!B158</f>
        <v>EGSQ</v>
      </c>
      <c r="F81" t="str">
        <f>Database!A158</f>
        <v>Clacton</v>
      </c>
    </row>
    <row r="82" spans="5:6" ht="12.75">
      <c r="E82" t="str">
        <f>Database!B159</f>
        <v>EGUO</v>
      </c>
      <c r="F82" t="str">
        <f>Database!A159</f>
        <v>Colerne</v>
      </c>
    </row>
    <row r="83" spans="5:6" ht="12.75">
      <c r="E83" t="str">
        <f>Database!B160</f>
        <v>-</v>
      </c>
      <c r="F83" t="str">
        <f>Database!A160</f>
        <v>Coll</v>
      </c>
    </row>
    <row r="84" spans="5:6" ht="12.75">
      <c r="E84" t="str">
        <f>Database!B161</f>
        <v>-</v>
      </c>
      <c r="F84" t="str">
        <f>Database!A161</f>
        <v>Colonsay</v>
      </c>
    </row>
    <row r="85" spans="5:6" ht="12.75">
      <c r="E85" t="str">
        <f>Database!B162</f>
        <v>EGYC</v>
      </c>
      <c r="F85" t="str">
        <f>Database!A162</f>
        <v>Coltishall</v>
      </c>
    </row>
    <row r="86" spans="5:6" ht="12.75">
      <c r="E86" t="str">
        <f>Database!B163</f>
        <v>EGHA</v>
      </c>
      <c r="F86" t="str">
        <f>Database!A163</f>
        <v>Compton Abbas</v>
      </c>
    </row>
    <row r="87" spans="5:6" ht="12.75">
      <c r="E87" t="str">
        <f>Database!B164</f>
        <v>EGXC</v>
      </c>
      <c r="F87" t="str">
        <f>Database!A164</f>
        <v>Coningsby</v>
      </c>
    </row>
    <row r="88" spans="5:6" ht="12.75">
      <c r="E88" t="str">
        <f>Database!B165</f>
        <v>EGWC</v>
      </c>
      <c r="F88" t="str">
        <f>Database!A165</f>
        <v>Cosford</v>
      </c>
    </row>
    <row r="89" spans="5:6" ht="12.75">
      <c r="E89" t="str">
        <f>Database!B166</f>
        <v>EGXJ</v>
      </c>
      <c r="F89" t="str">
        <f>Database!A166</f>
        <v>Cottesmore</v>
      </c>
    </row>
    <row r="90" spans="5:6" ht="12.75">
      <c r="E90" t="str">
        <f>Database!B167</f>
        <v>EGBE</v>
      </c>
      <c r="F90" t="str">
        <f>Database!A167</f>
        <v>Coventry</v>
      </c>
    </row>
    <row r="91" spans="5:6" ht="12.75">
      <c r="E91" t="str">
        <f>Database!B168</f>
        <v>EGTC</v>
      </c>
      <c r="F91" t="str">
        <f>Database!A168</f>
        <v>Cranfield</v>
      </c>
    </row>
    <row r="92" spans="5:6" ht="12.75">
      <c r="E92" t="str">
        <f>Database!B169</f>
        <v>EGYD</v>
      </c>
      <c r="F92" t="str">
        <f>Database!A169</f>
        <v>Cranwell</v>
      </c>
    </row>
    <row r="93" spans="5:6" ht="12.75">
      <c r="E93" t="str">
        <f>Database!B170</f>
        <v>-</v>
      </c>
      <c r="F93" t="str">
        <f>Database!A170</f>
        <v>Cranwell North</v>
      </c>
    </row>
    <row r="94" spans="5:6" ht="12.75">
      <c r="E94" t="str">
        <f>Database!B171</f>
        <v>-</v>
      </c>
      <c r="F94" t="str">
        <f>Database!A171</f>
        <v>Cromer (Northrepps)</v>
      </c>
    </row>
    <row r="95" spans="5:6" ht="12.75">
      <c r="E95" t="str">
        <f>Database!B172</f>
        <v>EGSO</v>
      </c>
      <c r="F95" t="str">
        <f>Database!A172</f>
        <v>Crowfield</v>
      </c>
    </row>
    <row r="96" spans="5:6" ht="12.75">
      <c r="E96" t="str">
        <f>Database!B173</f>
        <v>EGDR</v>
      </c>
      <c r="F96" t="str">
        <f>Database!A173</f>
        <v>Culdrose</v>
      </c>
    </row>
    <row r="97" spans="5:6" ht="12.75">
      <c r="E97" t="str">
        <f>Database!B174</f>
        <v>EGPG</v>
      </c>
      <c r="F97" t="str">
        <f>Database!A174</f>
        <v>Cumbernauld</v>
      </c>
    </row>
    <row r="98" spans="5:6" ht="12.75">
      <c r="E98" t="str">
        <f>Database!B175</f>
        <v>EGKL</v>
      </c>
      <c r="F98" t="str">
        <f>Database!A175</f>
        <v>Deanland</v>
      </c>
    </row>
    <row r="99" spans="5:6" ht="12.75">
      <c r="E99" t="str">
        <f>Database!B176</f>
        <v>-</v>
      </c>
      <c r="F99" t="str">
        <f>Database!A176</f>
        <v>Deenethorpe</v>
      </c>
    </row>
    <row r="100" spans="5:6" ht="12.75">
      <c r="E100" t="str">
        <f>Database!B177</f>
        <v>EGLD</v>
      </c>
      <c r="F100" t="str">
        <f>Database!A177</f>
        <v>Denham</v>
      </c>
    </row>
    <row r="101" spans="5:6" ht="12.75">
      <c r="E101" t="str">
        <f>Database!B178</f>
        <v>EGBD</v>
      </c>
      <c r="F101" t="str">
        <f>Database!A178</f>
        <v>Derby</v>
      </c>
    </row>
    <row r="102" spans="5:6" ht="12.75">
      <c r="E102" t="str">
        <f>Database!B179</f>
        <v>EGXD</v>
      </c>
      <c r="F102" t="str">
        <f>Database!A179</f>
        <v>Dishforth</v>
      </c>
    </row>
    <row r="103" spans="5:6" ht="12.75">
      <c r="E103" t="str">
        <f>Database!B181</f>
        <v>-</v>
      </c>
      <c r="F103" t="str">
        <f>Database!A181</f>
        <v>Dornoch</v>
      </c>
    </row>
    <row r="104" spans="5:6" ht="12.75">
      <c r="E104" t="str">
        <f>Database!B182</f>
        <v>-</v>
      </c>
      <c r="F104" t="str">
        <f>Database!A182</f>
        <v>Dounreay (Thurso)</v>
      </c>
    </row>
    <row r="105" spans="5:6" ht="12.75">
      <c r="E105">
        <f>Database!B183</f>
        <v>0</v>
      </c>
      <c r="F105" t="str">
        <f>Database!A183</f>
        <v>Dublin</v>
      </c>
    </row>
    <row r="106" spans="5:6" ht="12.75">
      <c r="E106" t="str">
        <f>Database!B184</f>
        <v>EGPN</v>
      </c>
      <c r="F106" t="str">
        <f>Database!A184</f>
        <v>Dundee</v>
      </c>
    </row>
    <row r="107" spans="5:6" ht="12.75">
      <c r="E107" t="str">
        <f>Database!B185</f>
        <v>EGTU</v>
      </c>
      <c r="F107" t="str">
        <f>Database!A185</f>
        <v>Dunkeswell</v>
      </c>
    </row>
    <row r="108" spans="5:6" ht="12.75">
      <c r="E108" t="str">
        <f>Database!B186</f>
        <v>EGTD</v>
      </c>
      <c r="F108" t="str">
        <f>Database!A186</f>
        <v>Dunsfold</v>
      </c>
    </row>
    <row r="109" spans="5:6" ht="12.75">
      <c r="E109" t="str">
        <f>Database!B187</f>
        <v>EGSU</v>
      </c>
      <c r="F109" t="str">
        <f>Database!A187</f>
        <v>Duxford</v>
      </c>
    </row>
    <row r="110" spans="5:6" ht="12.75">
      <c r="E110" t="str">
        <f>Database!B188</f>
        <v>EGHU</v>
      </c>
      <c r="F110" t="str">
        <f>Database!A188</f>
        <v>Eaglescott</v>
      </c>
    </row>
    <row r="111" spans="5:6" ht="12.75">
      <c r="E111" t="str">
        <f>Database!B189</f>
        <v>EGSR</v>
      </c>
      <c r="F111" t="str">
        <f>Database!A189</f>
        <v>Earls Colne</v>
      </c>
    </row>
    <row r="112" spans="5:6" ht="12.75">
      <c r="E112" t="str">
        <f>Database!B190</f>
        <v>EGNX</v>
      </c>
      <c r="F112" t="str">
        <f>Database!A190</f>
        <v>East Midlands</v>
      </c>
    </row>
    <row r="113" spans="5:6" ht="12.75">
      <c r="E113" t="str">
        <f>Database!B191</f>
        <v>-</v>
      </c>
      <c r="F113" t="str">
        <f>Database!A191</f>
        <v>East Winch</v>
      </c>
    </row>
    <row r="114" spans="5:6" ht="12.75">
      <c r="E114" t="str">
        <f>Database!B192</f>
        <v>EGED</v>
      </c>
      <c r="F114" t="str">
        <f>Database!A192</f>
        <v>Eday</v>
      </c>
    </row>
    <row r="115" spans="5:6" ht="12.75">
      <c r="E115" t="str">
        <f>Database!B193</f>
        <v>EGPH</v>
      </c>
      <c r="F115" t="str">
        <f>Database!A193</f>
        <v>Edinburgh</v>
      </c>
    </row>
    <row r="116" spans="5:6" ht="12.75">
      <c r="E116" t="str">
        <f>Database!B194</f>
        <v>EGST</v>
      </c>
      <c r="F116" t="str">
        <f>Database!A194</f>
        <v>Elmsett</v>
      </c>
    </row>
    <row r="117" spans="5:6" ht="12.75">
      <c r="E117" t="str">
        <f>Database!B195</f>
        <v>EGTR</v>
      </c>
      <c r="F117" t="str">
        <f>Database!A195</f>
        <v>Elstree</v>
      </c>
    </row>
    <row r="118" spans="5:6" ht="12.75">
      <c r="E118" t="str">
        <f>Database!B196</f>
        <v>EGAB</v>
      </c>
      <c r="F118" t="str">
        <f>Database!A196</f>
        <v>Enniskillen</v>
      </c>
    </row>
    <row r="119" spans="5:6" ht="12.75">
      <c r="E119" t="str">
        <f>Database!B197</f>
        <v>EGTN</v>
      </c>
      <c r="F119" t="str">
        <f>Database!A197</f>
        <v>Enstone</v>
      </c>
    </row>
    <row r="120" spans="5:6" ht="12.75">
      <c r="E120" t="str">
        <f>Database!B199</f>
        <v>EGTE</v>
      </c>
      <c r="F120" t="str">
        <f>Database!A199</f>
        <v>Exeter</v>
      </c>
    </row>
    <row r="121" spans="5:6" ht="12.75">
      <c r="E121" t="str">
        <f>Database!B200</f>
        <v>EGEF</v>
      </c>
      <c r="F121" t="str">
        <f>Database!A200</f>
        <v>Fair Isle</v>
      </c>
    </row>
    <row r="122" spans="5:6" ht="12.75">
      <c r="E122" t="str">
        <f>Database!B201</f>
        <v>EGVA</v>
      </c>
      <c r="F122" t="str">
        <f>Database!A201</f>
        <v>Fairford</v>
      </c>
    </row>
    <row r="123" spans="5:6" ht="12.75">
      <c r="E123" t="str">
        <f>Database!B202</f>
        <v>EGTF</v>
      </c>
      <c r="F123" t="str">
        <f>Database!A202</f>
        <v>Fairoaks</v>
      </c>
    </row>
    <row r="124" spans="5:6" ht="12.75">
      <c r="E124" t="str">
        <f>Database!B203</f>
        <v>EGLF</v>
      </c>
      <c r="F124" t="str">
        <f>Database!A203</f>
        <v>Farnborough</v>
      </c>
    </row>
    <row r="125" spans="5:6" ht="12.75">
      <c r="E125" t="str">
        <f>Database!B204</f>
        <v>EGMF</v>
      </c>
      <c r="F125" t="str">
        <f>Database!A204</f>
        <v>Farthing Corner</v>
      </c>
    </row>
    <row r="126" spans="5:6" ht="12.75">
      <c r="E126" t="str">
        <f>Database!B205</f>
        <v>-</v>
      </c>
      <c r="F126" t="str">
        <f>Database!A205</f>
        <v>Fearn</v>
      </c>
    </row>
    <row r="127" spans="5:6" ht="12.75">
      <c r="E127" t="str">
        <f>Database!B206</f>
        <v>-</v>
      </c>
      <c r="F127" t="str">
        <f>Database!A206</f>
        <v>Felthorpe</v>
      </c>
    </row>
    <row r="128" spans="5:6" ht="12.75">
      <c r="E128" t="str">
        <f>Database!B207</f>
        <v>EGCL</v>
      </c>
      <c r="F128" t="str">
        <f>Database!A207</f>
        <v>Fenland</v>
      </c>
    </row>
    <row r="129" spans="5:6" ht="12.75">
      <c r="E129" t="str">
        <f>Database!B208</f>
        <v>-</v>
      </c>
      <c r="F129" t="str">
        <f>Database!A208</f>
        <v>Fetlar</v>
      </c>
    </row>
    <row r="130" spans="5:6" ht="12.75">
      <c r="E130" t="str">
        <f>Database!B209</f>
        <v>EGPJ</v>
      </c>
      <c r="F130" t="str">
        <f>Database!A209</f>
        <v>Fife</v>
      </c>
    </row>
    <row r="131" spans="5:6" ht="12.75">
      <c r="E131" t="str">
        <f>Database!B210</f>
        <v>EGTG</v>
      </c>
      <c r="F131" t="str">
        <f>Database!A210</f>
        <v>Filton</v>
      </c>
    </row>
    <row r="132" spans="5:6" ht="12.75">
      <c r="E132" t="str">
        <f>Database!B211</f>
        <v>-</v>
      </c>
      <c r="F132" t="str">
        <f>Database!A211</f>
        <v>Finmere</v>
      </c>
    </row>
    <row r="133" spans="5:6" ht="12.75">
      <c r="E133" t="str">
        <f>Database!B212</f>
        <v>-</v>
      </c>
      <c r="F133" t="str">
        <f>Database!A212</f>
        <v>Flotta</v>
      </c>
    </row>
    <row r="134" spans="5:6" ht="12.75">
      <c r="E134" t="str">
        <f>Database!B213</f>
        <v>EGMA</v>
      </c>
      <c r="F134" t="str">
        <f>Database!A213</f>
        <v>Fowlmere</v>
      </c>
    </row>
    <row r="135" spans="5:6" ht="12.75">
      <c r="E135" t="str">
        <f>Database!B214</f>
        <v>EGNU</v>
      </c>
      <c r="F135" t="str">
        <f>Database!A214</f>
        <v>Full Sutton</v>
      </c>
    </row>
    <row r="136" spans="5:6" ht="12.75">
      <c r="E136" t="str">
        <f>Database!B215</f>
        <v>EGNE</v>
      </c>
      <c r="F136" t="str">
        <f>Database!A215</f>
        <v>Gamston</v>
      </c>
    </row>
    <row r="137" spans="5:6" ht="12.75">
      <c r="E137" t="str">
        <f>Database!B216</f>
        <v>-</v>
      </c>
      <c r="F137" t="str">
        <f>Database!A216</f>
        <v>Gigha Island</v>
      </c>
    </row>
    <row r="138" spans="5:6" ht="12.75">
      <c r="E138" t="str">
        <f>Database!B217</f>
        <v>EGPF</v>
      </c>
      <c r="F138" t="str">
        <f>Database!A217</f>
        <v>Glasgow</v>
      </c>
    </row>
    <row r="139" spans="5:6" ht="12.75">
      <c r="E139" t="str">
        <f>Database!B218</f>
        <v>EGEG</v>
      </c>
      <c r="F139" t="str">
        <f>Database!A218</f>
        <v>Glasgow City</v>
      </c>
    </row>
    <row r="140" spans="5:6" ht="12.75">
      <c r="E140" t="str">
        <f>Database!B219</f>
        <v>-</v>
      </c>
      <c r="F140" t="str">
        <f>Database!A219</f>
        <v>Glenforsa</v>
      </c>
    </row>
    <row r="141" spans="5:6" ht="12.75">
      <c r="E141" t="str">
        <f>Database!B220</f>
        <v>EGBJ</v>
      </c>
      <c r="F141" t="str">
        <f>Database!A220</f>
        <v>Gloucestershire</v>
      </c>
    </row>
    <row r="142" spans="5:6" ht="12.75">
      <c r="E142" t="str">
        <f>Database!B221</f>
        <v>EGKG</v>
      </c>
      <c r="F142" t="str">
        <f>Database!A221</f>
        <v>Goodwood Racecourse</v>
      </c>
    </row>
    <row r="143" spans="5:6" ht="12.75">
      <c r="E143" t="str">
        <f>Database!B222</f>
        <v>-</v>
      </c>
      <c r="F143" t="str">
        <f>Database!A222</f>
        <v>Great Massingham</v>
      </c>
    </row>
    <row r="144" spans="5:6" ht="12.75">
      <c r="E144" t="str">
        <f>Database!B223</f>
        <v> EGSD</v>
      </c>
      <c r="F144" t="str">
        <f>Database!A223</f>
        <v>Gt Yarmouth</v>
      </c>
    </row>
    <row r="145" spans="5:6" ht="12.75">
      <c r="E145" t="str">
        <f>Database!B224</f>
        <v>EGJB</v>
      </c>
      <c r="F145" t="str">
        <f>Database!A224</f>
        <v>Guernsey</v>
      </c>
    </row>
    <row r="146" spans="5:6" ht="12.75">
      <c r="E146" t="str">
        <f>Database!B225</f>
        <v>EGBO</v>
      </c>
      <c r="F146" t="str">
        <f>Database!A225</f>
        <v>Halfpenny Green</v>
      </c>
    </row>
    <row r="147" spans="5:6" ht="12.75">
      <c r="E147" t="str">
        <f>Database!B226</f>
        <v>EGWN</v>
      </c>
      <c r="F147" t="str">
        <f>Database!A226</f>
        <v>Halton</v>
      </c>
    </row>
    <row r="148" spans="5:6" ht="12.75">
      <c r="E148" t="str">
        <f>Database!B227</f>
        <v>-</v>
      </c>
      <c r="F148" t="str">
        <f>Database!A227</f>
        <v>Hamworthy (Helipad)</v>
      </c>
    </row>
    <row r="149" spans="5:6" ht="12.75">
      <c r="E149" t="str">
        <f>Database!B228</f>
        <v>-</v>
      </c>
      <c r="F149" t="str">
        <f>Database!A228</f>
        <v>Hanley</v>
      </c>
    </row>
    <row r="150" spans="5:6" ht="12.75">
      <c r="E150" t="str">
        <f>Database!B229</f>
        <v>-</v>
      </c>
      <c r="F150" t="str">
        <f>Database!A229</f>
        <v>Harwell Aea (Helipad)</v>
      </c>
    </row>
    <row r="151" spans="5:6" ht="12.75">
      <c r="E151" t="str">
        <f>Database!B230</f>
        <v>EGFE</v>
      </c>
      <c r="F151" t="str">
        <f>Database!A230</f>
        <v>Haverfordwest</v>
      </c>
    </row>
    <row r="152" spans="5:6" ht="12.75">
      <c r="E152" t="str">
        <f>Database!B231</f>
        <v>EGNR</v>
      </c>
      <c r="F152" t="str">
        <f>Database!A231</f>
        <v>Hawarden</v>
      </c>
    </row>
    <row r="153" spans="5:6" ht="12.75">
      <c r="E153" t="str">
        <f>Database!B232</f>
        <v>EGWE</v>
      </c>
      <c r="F153" t="str">
        <f>Database!A232</f>
        <v>Henlow</v>
      </c>
    </row>
    <row r="154" spans="5:6" ht="12.75">
      <c r="E154" t="str">
        <f>Database!B233</f>
        <v>EGHS</v>
      </c>
      <c r="F154" t="str">
        <f>Database!A233</f>
        <v>Henstridge</v>
      </c>
    </row>
    <row r="155" spans="5:6" ht="12.75">
      <c r="E155" t="str">
        <f>Database!B234</f>
        <v>EGSK</v>
      </c>
      <c r="F155" t="str">
        <f>Database!A234</f>
        <v>Hethel</v>
      </c>
    </row>
    <row r="156" spans="5:6" ht="12.75">
      <c r="E156" t="str">
        <f>Database!B235</f>
        <v>-</v>
      </c>
      <c r="F156" t="str">
        <f>Database!A235</f>
        <v>High Easter</v>
      </c>
    </row>
    <row r="157" spans="5:6" ht="12.75">
      <c r="E157" t="str">
        <f>Database!B236</f>
        <v>-</v>
      </c>
      <c r="F157" t="str">
        <f>Database!A236</f>
        <v>Hinton-In-The-Hedges</v>
      </c>
    </row>
    <row r="158" spans="5:6" ht="12.75">
      <c r="E158" t="str">
        <f>Database!B237</f>
        <v>EGXH</v>
      </c>
      <c r="F158" t="str">
        <f>Database!A237</f>
        <v>Honington</v>
      </c>
    </row>
    <row r="159" spans="5:6" ht="12.75">
      <c r="E159" t="str">
        <f>Database!B238</f>
        <v>-</v>
      </c>
      <c r="F159" t="str">
        <f>Database!A238</f>
        <v>Hoy</v>
      </c>
    </row>
    <row r="160" spans="5:6" ht="12.75">
      <c r="E160" t="str">
        <f>Database!B239</f>
        <v>EGNA</v>
      </c>
      <c r="F160" t="str">
        <f>Database!A239</f>
        <v>Hucknall</v>
      </c>
    </row>
    <row r="161" spans="5:6" ht="12.75">
      <c r="E161" t="str">
        <f>Database!B240</f>
        <v>EGND</v>
      </c>
      <c r="F161" t="str">
        <f>Database!A240</f>
        <v>Huddersfield</v>
      </c>
    </row>
    <row r="162" spans="5:6" ht="12.75">
      <c r="E162" t="str">
        <f>Database!B241</f>
        <v>EGNJ</v>
      </c>
      <c r="F162" t="str">
        <f>Database!A241</f>
        <v>Humberside</v>
      </c>
    </row>
    <row r="163" spans="5:6" ht="12.75">
      <c r="E163" t="str">
        <f>Database!B242</f>
        <v>-</v>
      </c>
      <c r="F163" t="str">
        <f>Database!A242</f>
        <v>Insch</v>
      </c>
    </row>
    <row r="164" spans="5:6" ht="12.75">
      <c r="E164" t="str">
        <f>Database!B243</f>
        <v>EGPE</v>
      </c>
      <c r="F164" t="str">
        <f>Database!A243</f>
        <v>Inverness</v>
      </c>
    </row>
    <row r="165" spans="5:6" ht="12.75">
      <c r="E165" t="str">
        <f>Database!B244</f>
        <v>-</v>
      </c>
      <c r="F165" t="str">
        <f>Database!A244</f>
        <v>Ipswich</v>
      </c>
    </row>
    <row r="166" spans="5:6" ht="12.75">
      <c r="E166" t="str">
        <f>Database!B245</f>
        <v>EGPI</v>
      </c>
      <c r="F166" t="str">
        <f>Database!A245</f>
        <v>Islay</v>
      </c>
    </row>
    <row r="167" spans="5:6" ht="12.75">
      <c r="E167" t="str">
        <f>Database!B246</f>
        <v>EGNS</v>
      </c>
      <c r="F167" t="str">
        <f>Database!A246</f>
        <v>Isle of Man</v>
      </c>
    </row>
    <row r="168" spans="5:6" ht="12.75">
      <c r="E168" t="str">
        <f>Database!B247</f>
        <v>-</v>
      </c>
      <c r="F168" t="str">
        <f>Database!A247</f>
        <v>Isle Of Skye</v>
      </c>
    </row>
    <row r="169" spans="5:6" ht="12.75">
      <c r="E169" t="str">
        <f>Database!B248</f>
        <v>EGHN</v>
      </c>
      <c r="F169" t="str">
        <f>Database!A248</f>
        <v>Isle of Wight</v>
      </c>
    </row>
    <row r="170" spans="5:6" ht="12.75">
      <c r="E170" t="str">
        <f>Database!B249</f>
        <v>EGJJ</v>
      </c>
      <c r="F170" t="str">
        <f>Database!A249</f>
        <v>Jersey</v>
      </c>
    </row>
    <row r="171" spans="5:6" ht="12.75">
      <c r="E171" t="str">
        <f>Database!B250</f>
        <v>-</v>
      </c>
      <c r="F171" t="str">
        <f>Database!A250</f>
        <v>Jurby</v>
      </c>
    </row>
    <row r="172" spans="5:6" ht="12.75">
      <c r="E172" t="str">
        <f>Database!B251</f>
        <v>EGBP</v>
      </c>
      <c r="F172" t="str">
        <f>Database!A251</f>
        <v>Kemble</v>
      </c>
    </row>
    <row r="173" spans="5:6" ht="12.75">
      <c r="E173" t="str">
        <f>Database!B252</f>
        <v>EGTK</v>
      </c>
      <c r="F173" t="str">
        <f>Database!A252</f>
        <v>Kidlington</v>
      </c>
    </row>
    <row r="174" spans="5:6" ht="12.75">
      <c r="E174" t="str">
        <f>Database!B253</f>
        <v>-</v>
      </c>
      <c r="F174" t="str">
        <f>Database!A253</f>
        <v>Kinloss</v>
      </c>
    </row>
    <row r="175" spans="5:6" ht="12.75">
      <c r="E175" t="str">
        <f>Database!B254</f>
        <v>-</v>
      </c>
      <c r="F175" t="str">
        <f>Database!A254</f>
        <v>Kinnell</v>
      </c>
    </row>
    <row r="176" spans="5:6" ht="12.75">
      <c r="E176" t="str">
        <f>Database!B255</f>
        <v>-</v>
      </c>
      <c r="F176" t="str">
        <f>Database!A255</f>
        <v>Kinross</v>
      </c>
    </row>
    <row r="177" spans="5:6" ht="12.75">
      <c r="E177" t="str">
        <f>Database!B256</f>
        <v>-</v>
      </c>
      <c r="F177" t="str">
        <f>Database!A256</f>
        <v>Kirkbride</v>
      </c>
    </row>
    <row r="178" spans="5:6" ht="12.75">
      <c r="E178" t="str">
        <f>Database!B257</f>
        <v>EGPA</v>
      </c>
      <c r="F178" t="str">
        <f>Database!A257</f>
        <v>Kirkwall</v>
      </c>
    </row>
    <row r="179" spans="5:6" ht="12.75">
      <c r="E179" t="str">
        <f>Database!B258</f>
        <v>EGUL</v>
      </c>
      <c r="F179" t="str">
        <f>Database!A258</f>
        <v>Lakenheath</v>
      </c>
    </row>
    <row r="180" spans="5:6" ht="12.75">
      <c r="E180" t="str">
        <f>Database!B259</f>
        <v>-</v>
      </c>
      <c r="F180" t="str">
        <f>Database!A259</f>
        <v>Lamb Holm</v>
      </c>
    </row>
    <row r="181" spans="5:6" ht="12.75">
      <c r="E181" t="str">
        <f>Database!B260</f>
        <v>EGHC</v>
      </c>
      <c r="F181" t="str">
        <f>Database!A260</f>
        <v>Lands End</v>
      </c>
    </row>
    <row r="182" spans="5:6" ht="12.75">
      <c r="E182" t="str">
        <f>Database!B261</f>
        <v>-</v>
      </c>
      <c r="F182" t="str">
        <f>Database!A261</f>
        <v>Langar</v>
      </c>
    </row>
    <row r="183" spans="5:6" ht="12.75">
      <c r="E183" t="str">
        <f>Database!B262</f>
        <v>-</v>
      </c>
      <c r="F183" t="str">
        <f>Database!A262</f>
        <v>Langham</v>
      </c>
    </row>
    <row r="184" spans="5:6" ht="12.75">
      <c r="E184" t="str">
        <f>Database!B263</f>
        <v>EGHL</v>
      </c>
      <c r="F184" t="str">
        <f>Database!A263</f>
        <v>Lasham</v>
      </c>
    </row>
    <row r="185" spans="5:6" ht="12.75">
      <c r="E185" t="str">
        <f>Database!B264</f>
        <v>EGKH</v>
      </c>
      <c r="F185" t="str">
        <f>Database!A264</f>
        <v>Lashenden</v>
      </c>
    </row>
    <row r="186" spans="5:6" ht="12.75">
      <c r="E186" t="str">
        <f>Database!B265</f>
        <v>-</v>
      </c>
      <c r="F186" t="str">
        <f>Database!A265</f>
        <v>Leavesden</v>
      </c>
    </row>
    <row r="187" spans="5:6" ht="12.75">
      <c r="E187" t="str">
        <f>Database!B266</f>
        <v>EGNM</v>
      </c>
      <c r="F187" t="str">
        <f>Database!A266</f>
        <v>Leeds Bradford</v>
      </c>
    </row>
    <row r="188" spans="5:6" ht="12.75">
      <c r="E188" t="str">
        <f>Database!B267</f>
        <v>EGXE</v>
      </c>
      <c r="F188" t="str">
        <f>Database!A267</f>
        <v>Leeming</v>
      </c>
    </row>
    <row r="189" spans="5:6" ht="12.75">
      <c r="E189" t="str">
        <f>Database!B268</f>
        <v>EGHF</v>
      </c>
      <c r="F189" t="str">
        <f>Database!A268</f>
        <v>Lee-On-Solent</v>
      </c>
    </row>
    <row r="190" spans="5:6" ht="12.75">
      <c r="E190" t="str">
        <f>Database!B269</f>
        <v>EGBG</v>
      </c>
      <c r="F190" t="str">
        <f>Database!A269</f>
        <v>Leicester</v>
      </c>
    </row>
    <row r="191" spans="5:6" ht="12.75">
      <c r="E191" t="str">
        <f>Database!B270</f>
        <v>EGET</v>
      </c>
      <c r="F191" t="str">
        <f>Database!A270</f>
        <v>Lerwick (Tingwall)</v>
      </c>
    </row>
    <row r="192" spans="5:6" ht="12.75">
      <c r="E192" t="str">
        <f>Database!B271</f>
        <v>EGQL</v>
      </c>
      <c r="F192" t="str">
        <f>Database!A271</f>
        <v>Leuchars</v>
      </c>
    </row>
    <row r="193" spans="5:6" ht="12.75">
      <c r="E193" t="str">
        <f>Database!B272</f>
        <v>EGXU</v>
      </c>
      <c r="F193" t="str">
        <f>Database!A272</f>
        <v>Linton on Ouse</v>
      </c>
    </row>
    <row r="194" spans="5:6" ht="12.75">
      <c r="E194" t="str">
        <f>Database!B273</f>
        <v>EGMJ</v>
      </c>
      <c r="F194" t="str">
        <f>Database!A273</f>
        <v>Little Gransden</v>
      </c>
    </row>
    <row r="195" spans="5:6" ht="12.75">
      <c r="E195" t="str">
        <f>Database!B274</f>
        <v>-</v>
      </c>
      <c r="F195" t="str">
        <f>Database!A274</f>
        <v>Little Snoring</v>
      </c>
    </row>
    <row r="196" spans="5:6" ht="12.75">
      <c r="E196" t="str">
        <f>Database!B275</f>
        <v>-</v>
      </c>
      <c r="F196" t="str">
        <f>Database!A275</f>
        <v>Little Staughton</v>
      </c>
    </row>
    <row r="197" spans="5:6" ht="12.75">
      <c r="E197" t="str">
        <f>Database!B276</f>
        <v>EGGP</v>
      </c>
      <c r="F197" t="str">
        <f>Database!A276</f>
        <v>Liverpool</v>
      </c>
    </row>
    <row r="198" spans="5:6" ht="12.75">
      <c r="E198" t="str">
        <f>Database!B277</f>
        <v>EGOD</v>
      </c>
      <c r="F198" t="str">
        <f>Database!A277</f>
        <v>Llanbedr</v>
      </c>
    </row>
    <row r="199" spans="5:6" ht="12.75">
      <c r="E199" t="str">
        <f>Database!B278</f>
        <v>EGLC</v>
      </c>
      <c r="F199" t="str">
        <f>Database!A278</f>
        <v>London City</v>
      </c>
    </row>
    <row r="200" spans="5:6" ht="12.75">
      <c r="E200" t="str">
        <f>Database!B279</f>
        <v>EGKK</v>
      </c>
      <c r="F200" t="str">
        <f>Database!A279</f>
        <v>London Gatwick</v>
      </c>
    </row>
    <row r="201" spans="5:6" ht="12.75">
      <c r="E201" t="str">
        <f>Database!B280</f>
        <v>EGLL</v>
      </c>
      <c r="F201" t="str">
        <f>Database!A280</f>
        <v>London Heathrow</v>
      </c>
    </row>
    <row r="202" spans="5:6" ht="12.75">
      <c r="E202" t="str">
        <f>Database!B281</f>
        <v>EGGW</v>
      </c>
      <c r="F202" t="str">
        <f>Database!A281</f>
        <v>London Luton</v>
      </c>
    </row>
    <row r="203" spans="5:6" ht="12.75">
      <c r="E203" t="str">
        <f>Database!B282</f>
        <v>EGSS</v>
      </c>
      <c r="F203" t="str">
        <f>Database!A282</f>
        <v>London Stansted</v>
      </c>
    </row>
    <row r="204" spans="5:6" ht="12.75">
      <c r="E204" t="str">
        <f>Database!B283</f>
        <v>EGAE</v>
      </c>
      <c r="F204" t="str">
        <f>Database!A283</f>
        <v>Londonderry Eglinton</v>
      </c>
    </row>
    <row r="205" spans="5:6" ht="12.75">
      <c r="E205" t="str">
        <f>Database!B284</f>
        <v>EGQS</v>
      </c>
      <c r="F205" t="str">
        <f>Database!A284</f>
        <v>Lossiemoulh</v>
      </c>
    </row>
    <row r="206" spans="5:6" ht="12.75">
      <c r="E206" t="str">
        <f>Database!B285</f>
        <v>-</v>
      </c>
      <c r="F206" t="str">
        <f>Database!A285</f>
        <v>Ludham</v>
      </c>
    </row>
    <row r="207" spans="5:6" ht="12.75">
      <c r="E207" t="str">
        <f>Database!B286</f>
        <v>EGMD</v>
      </c>
      <c r="F207" t="str">
        <f>Database!A286</f>
        <v>Lydd</v>
      </c>
    </row>
    <row r="208" spans="5:6" ht="12.75">
      <c r="E208" t="str">
        <f>Database!B287</f>
        <v>EGDL</v>
      </c>
      <c r="F208" t="str">
        <f>Database!A287</f>
        <v>Lyneham</v>
      </c>
    </row>
    <row r="209" spans="5:6" ht="12.75">
      <c r="E209" t="str">
        <f>Database!B288</f>
        <v>EGEC</v>
      </c>
      <c r="F209" t="str">
        <f>Database!A288</f>
        <v>Machrihanish</v>
      </c>
    </row>
    <row r="210" spans="5:6" ht="12.75">
      <c r="E210" t="str">
        <f>Database!B289</f>
        <v>EGCC</v>
      </c>
      <c r="F210" t="str">
        <f>Database!A289</f>
        <v>Manchester Airport</v>
      </c>
    </row>
    <row r="211" spans="5:6" ht="12.75">
      <c r="E211" t="str">
        <f>Database!B290</f>
        <v>EGCB</v>
      </c>
      <c r="F211" t="str">
        <f>Database!A290</f>
        <v>Manchester Barton</v>
      </c>
    </row>
    <row r="212" spans="5:6" ht="12.75">
      <c r="E212" t="str">
        <f>Database!B291</f>
        <v>EGCO</v>
      </c>
      <c r="F212" t="str">
        <f>Database!A291</f>
        <v>Manchester Woodford</v>
      </c>
    </row>
    <row r="213" spans="5:6" ht="12.75">
      <c r="E213" t="str">
        <f>Database!B292</f>
        <v>EGMH</v>
      </c>
      <c r="F213" t="str">
        <f>Database!A292</f>
        <v>Manston</v>
      </c>
    </row>
    <row r="214" spans="5:6" ht="12.75">
      <c r="E214" t="str">
        <f>Database!B293</f>
        <v>-</v>
      </c>
      <c r="F214" t="str">
        <f>Database!A293</f>
        <v>Marham</v>
      </c>
    </row>
    <row r="215" spans="5:6" ht="12.75">
      <c r="E215" t="str">
        <f>Database!B294</f>
        <v>-</v>
      </c>
      <c r="F215" t="str">
        <f>Database!A294</f>
        <v>Membury</v>
      </c>
    </row>
    <row r="216" spans="5:6" ht="12.75">
      <c r="E216" t="str">
        <f>Database!B295</f>
        <v>EGDW</v>
      </c>
      <c r="F216" t="str">
        <f>Database!A295</f>
        <v>Merryfield</v>
      </c>
    </row>
    <row r="217" spans="5:6" ht="12.75">
      <c r="E217" t="str">
        <f>Database!B296</f>
        <v>EGVP</v>
      </c>
      <c r="F217" t="str">
        <f>Database!A296</f>
        <v>Middle Wallop</v>
      </c>
    </row>
    <row r="218" spans="5:6" ht="12.75">
      <c r="E218" t="str">
        <f>Database!B297</f>
        <v>-</v>
      </c>
      <c r="F218" t="str">
        <f>Database!A297</f>
        <v>Mildenhall</v>
      </c>
    </row>
    <row r="219" spans="5:6" ht="12.75">
      <c r="E219" t="str">
        <f>Database!B298</f>
        <v>-</v>
      </c>
      <c r="F219" t="str">
        <f>Database!A298</f>
        <v>Milltown</v>
      </c>
    </row>
    <row r="220" spans="5:6" ht="12.75">
      <c r="E220" t="str">
        <f>Database!B299</f>
        <v>EGOQ</v>
      </c>
      <c r="F220" t="str">
        <f>Database!A299</f>
        <v>Mona</v>
      </c>
    </row>
    <row r="221" spans="5:6" ht="12.75">
      <c r="E221" t="str">
        <f>Database!B300</f>
        <v>EGNF</v>
      </c>
      <c r="F221" t="str">
        <f>Database!A300</f>
        <v>Netherthorpe</v>
      </c>
    </row>
    <row r="222" spans="5:6" ht="12.75">
      <c r="E222" t="str">
        <f>Database!B301</f>
        <v>-</v>
      </c>
      <c r="F222" t="str">
        <f>Database!A301</f>
        <v>Netheravon</v>
      </c>
    </row>
    <row r="223" spans="5:6" ht="12.75">
      <c r="E223" t="str">
        <f>Database!B302</f>
        <v>-</v>
      </c>
      <c r="F223" t="str">
        <f>Database!A302</f>
        <v>New Rendelsham</v>
      </c>
    </row>
    <row r="224" spans="5:6" ht="12.75">
      <c r="E224" t="str">
        <f>Database!B303</f>
        <v>-</v>
      </c>
      <c r="F224" t="str">
        <f>Database!A303</f>
        <v>Newbury Racecourse</v>
      </c>
    </row>
    <row r="225" spans="5:6" ht="12.75">
      <c r="E225" t="str">
        <f>Database!B304</f>
        <v>EGNT</v>
      </c>
      <c r="F225" t="str">
        <f>Database!A304</f>
        <v>Newcastle</v>
      </c>
    </row>
    <row r="226" spans="5:6" ht="12.75">
      <c r="E226" t="str">
        <f>Database!B305</f>
        <v>-</v>
      </c>
      <c r="F226" t="str">
        <f>Database!A305</f>
        <v>Newmarket Heath</v>
      </c>
    </row>
    <row r="227" spans="5:6" ht="12.75">
      <c r="E227" t="str">
        <f>Database!B306</f>
        <v>-</v>
      </c>
      <c r="F227" t="str">
        <f>Database!A306</f>
        <v>Newton</v>
      </c>
    </row>
    <row r="228" spans="5:6" ht="12.75">
      <c r="E228" t="str">
        <f>Database!B307</f>
        <v>EGAD</v>
      </c>
      <c r="F228" t="str">
        <f>Database!A307</f>
        <v>Newtownards</v>
      </c>
    </row>
    <row r="229" spans="5:6" ht="12.75">
      <c r="E229" t="str">
        <f>Database!B308</f>
        <v>-</v>
      </c>
      <c r="F229" t="str">
        <f>Database!A308</f>
        <v>North Moor</v>
      </c>
    </row>
    <row r="230" spans="5:6" ht="12.75">
      <c r="E230" t="str">
        <f>Database!B309</f>
        <v>EGEN</v>
      </c>
      <c r="F230" t="str">
        <f>Database!A309</f>
        <v>North Ronaldsay</v>
      </c>
    </row>
    <row r="231" spans="5:6" ht="12.75">
      <c r="E231" t="str">
        <f>Database!B310</f>
        <v>EGSX</v>
      </c>
      <c r="F231" t="str">
        <f>Database!A310</f>
        <v>North Weald</v>
      </c>
    </row>
    <row r="232" spans="5:6" ht="12.75">
      <c r="E232" t="str">
        <f>Database!B311</f>
        <v>EGBK</v>
      </c>
      <c r="F232" t="str">
        <f>Database!A311</f>
        <v>Northampton</v>
      </c>
    </row>
    <row r="233" spans="5:6" ht="12.75">
      <c r="E233" t="str">
        <f>Database!B312</f>
        <v>EGWU</v>
      </c>
      <c r="F233" t="str">
        <f>Database!A312</f>
        <v>Northolt</v>
      </c>
    </row>
    <row r="234" spans="5:6" ht="12.75">
      <c r="E234" t="str">
        <f>Database!B313</f>
        <v>EGSH</v>
      </c>
      <c r="F234" t="str">
        <f>Database!A313</f>
        <v>Norwich</v>
      </c>
    </row>
    <row r="235" spans="5:6" ht="12.75">
      <c r="E235" t="str">
        <f>Database!B314</f>
        <v>EGBN</v>
      </c>
      <c r="F235" t="str">
        <f>Database!A314</f>
        <v>Nottingham</v>
      </c>
    </row>
    <row r="236" spans="5:6" ht="12.75">
      <c r="E236" t="str">
        <f>Database!B315</f>
        <v>EGTW</v>
      </c>
      <c r="F236" t="str">
        <f>Database!A315</f>
        <v>Oaksey Park</v>
      </c>
    </row>
    <row r="237" spans="5:6" ht="12.75">
      <c r="E237" t="str">
        <f>Database!B316</f>
        <v>EGEO</v>
      </c>
      <c r="F237" t="str">
        <f>Database!A316</f>
        <v>Oban (North Connel)</v>
      </c>
    </row>
    <row r="238" spans="5:6" ht="12.75">
      <c r="E238" t="str">
        <f>Database!B317</f>
        <v>EGVO</v>
      </c>
      <c r="F238" t="str">
        <f>Database!A317</f>
        <v>Odiham</v>
      </c>
    </row>
    <row r="239" spans="5:6" ht="12.75">
      <c r="E239" t="str">
        <f>Database!B318</f>
        <v>EGSV</v>
      </c>
      <c r="F239" t="str">
        <f>Database!A318</f>
        <v>Old Buckenham</v>
      </c>
    </row>
    <row r="240" spans="5:6" ht="12.75">
      <c r="E240" t="str">
        <f>Database!B319</f>
        <v>EGLS</v>
      </c>
      <c r="F240" t="str">
        <f>Database!A319</f>
        <v>Old Sarum</v>
      </c>
    </row>
    <row r="241" spans="5:6" ht="12.75">
      <c r="E241" t="str">
        <f>Database!B320</f>
        <v>-</v>
      </c>
      <c r="F241" t="str">
        <f>Database!A320</f>
        <v>Old Warden</v>
      </c>
    </row>
    <row r="242" spans="5:6" ht="12.75">
      <c r="E242" t="str">
        <f>Database!B321</f>
        <v>-</v>
      </c>
      <c r="F242" t="str">
        <f>Database!A321</f>
        <v>Otherton</v>
      </c>
    </row>
    <row r="243" spans="5:6" ht="12.75">
      <c r="E243" t="str">
        <f>Database!B322</f>
        <v>EGTK</v>
      </c>
      <c r="F243" t="str">
        <f>Database!A322</f>
        <v>Oxford</v>
      </c>
    </row>
    <row r="244" spans="5:6" ht="12.75">
      <c r="E244" t="str">
        <f>Database!B323</f>
        <v>EGLG</v>
      </c>
      <c r="F244" t="str">
        <f>Database!A323</f>
        <v>Panshanger</v>
      </c>
    </row>
    <row r="245" spans="5:6" ht="12.75">
      <c r="E245" t="str">
        <f>Database!B324</f>
        <v>EGEP</v>
      </c>
      <c r="F245" t="str">
        <f>Database!A324</f>
        <v>Papa Westray</v>
      </c>
    </row>
    <row r="246" spans="5:6" ht="12.75">
      <c r="E246" t="str">
        <f>Database!B325</f>
        <v>EGFP</v>
      </c>
      <c r="F246" t="str">
        <f>Database!A325</f>
        <v>Pembrey</v>
      </c>
    </row>
    <row r="247" spans="5:6" ht="12.75">
      <c r="E247" t="str">
        <f>Database!B326</f>
        <v>EGTP</v>
      </c>
      <c r="F247" t="str">
        <f>Database!A326</f>
        <v>Perranporth</v>
      </c>
    </row>
    <row r="248" spans="5:6" ht="12.75">
      <c r="E248" t="str">
        <f>Database!B327</f>
        <v>EGPT</v>
      </c>
      <c r="F248" t="str">
        <f>Database!A327</f>
        <v>Perth Scone</v>
      </c>
    </row>
    <row r="249" spans="5:6" ht="12.75">
      <c r="E249" t="str">
        <f>Database!B328</f>
        <v>EGSF</v>
      </c>
      <c r="F249" t="str">
        <f>Database!A328</f>
        <v>Peterborough Conington</v>
      </c>
    </row>
    <row r="250" spans="5:6" ht="12.75">
      <c r="E250" t="str">
        <f>Database!B329</f>
        <v>EGSP</v>
      </c>
      <c r="F250" t="str">
        <f>Database!A329</f>
        <v>Peterborough Sibson</v>
      </c>
    </row>
    <row r="251" spans="5:6" ht="12.75">
      <c r="E251" t="str">
        <f>Database!B330</f>
        <v>-</v>
      </c>
      <c r="F251" t="str">
        <f>Database!A330</f>
        <v>Peterlee</v>
      </c>
    </row>
    <row r="252" spans="5:6" ht="12.75">
      <c r="E252" t="str">
        <f>Database!B331</f>
        <v>-</v>
      </c>
      <c r="F252" t="str">
        <f>Database!A331</f>
        <v>Plockton</v>
      </c>
    </row>
    <row r="253" spans="5:6" ht="12.75">
      <c r="E253" t="str">
        <f>Database!B332</f>
        <v>EGHD</v>
      </c>
      <c r="F253" t="str">
        <f>Database!A332</f>
        <v>Plymouth City</v>
      </c>
    </row>
    <row r="254" spans="5:6" ht="12.75">
      <c r="E254" t="str">
        <f>Database!B333</f>
        <v>-</v>
      </c>
      <c r="F254" t="str">
        <f>Database!A333</f>
        <v>Pocklington</v>
      </c>
    </row>
    <row r="255" spans="5:6" ht="12.75">
      <c r="E255" t="str">
        <f>Database!B334</f>
        <v>EGHP</v>
      </c>
      <c r="F255" t="str">
        <f>Database!A334</f>
        <v>Popham</v>
      </c>
    </row>
    <row r="256" spans="5:6" ht="12.75">
      <c r="E256" t="str">
        <f>Database!B335</f>
        <v>-</v>
      </c>
      <c r="F256" t="str">
        <f>Database!A335</f>
        <v>Portland (Helicopters)</v>
      </c>
    </row>
    <row r="257" spans="5:6" ht="12.75">
      <c r="E257" t="str">
        <f>Database!B336</f>
        <v>-</v>
      </c>
      <c r="F257" t="str">
        <f>Database!A336</f>
        <v>Portmoak</v>
      </c>
    </row>
    <row r="258" spans="5:6" ht="12.75">
      <c r="E258" t="str">
        <f>Database!B337</f>
        <v>EGDO</v>
      </c>
      <c r="F258" t="str">
        <f>Database!A337</f>
        <v>Predannack</v>
      </c>
    </row>
    <row r="259" spans="5:6" ht="12.75">
      <c r="E259" t="str">
        <f>Database!B338</f>
        <v>EGPK</v>
      </c>
      <c r="F259" t="str">
        <f>Database!A338</f>
        <v>Prestwick</v>
      </c>
    </row>
    <row r="260" spans="5:6" ht="12.75">
      <c r="E260" t="str">
        <f>Database!B339</f>
        <v>-</v>
      </c>
      <c r="F260" t="str">
        <f>Database!A339</f>
        <v>Raydon Wings</v>
      </c>
    </row>
    <row r="261" spans="5:6" ht="12.75">
      <c r="E261" t="str">
        <f>Database!B340</f>
        <v>EGKR</v>
      </c>
      <c r="F261" t="str">
        <f>Database!A340</f>
        <v>Redhill</v>
      </c>
    </row>
    <row r="262" spans="5:6" ht="12.75">
      <c r="E262" t="str">
        <f>Database!B341</f>
        <v>-</v>
      </c>
      <c r="F262" t="str">
        <f>Database!A341</f>
        <v>Rednal</v>
      </c>
    </row>
    <row r="263" spans="5:6" ht="12.75">
      <c r="E263" t="str">
        <f>Database!B342</f>
        <v>EGNE</v>
      </c>
      <c r="F263" t="str">
        <f>Database!A342</f>
        <v>Retford</v>
      </c>
    </row>
    <row r="264" spans="5:6" ht="12.75">
      <c r="E264" t="str">
        <f>Database!B343</f>
        <v>-</v>
      </c>
      <c r="F264" t="str">
        <f>Database!A343</f>
        <v>Riseley</v>
      </c>
    </row>
    <row r="265" spans="5:6" ht="12.75">
      <c r="E265" t="str">
        <f>Database!B344</f>
        <v>EGTO</v>
      </c>
      <c r="F265" t="str">
        <f>Database!A344</f>
        <v>Rochester</v>
      </c>
    </row>
    <row r="266" spans="5:6" ht="12.75">
      <c r="E266" t="str">
        <f>Database!B345</f>
        <v>-</v>
      </c>
      <c r="F266" t="str">
        <f>Database!A345</f>
        <v>Rosebrow</v>
      </c>
    </row>
    <row r="267" spans="5:6" ht="12.75">
      <c r="E267" t="str">
        <f>Database!B346</f>
        <v>-</v>
      </c>
      <c r="F267" t="str">
        <f>Database!A346</f>
        <v>Sackville Farm</v>
      </c>
    </row>
    <row r="268" spans="5:6" ht="12.75">
      <c r="E268" t="str">
        <f>Database!B347</f>
        <v>EGES</v>
      </c>
      <c r="F268" t="str">
        <f>Database!A347</f>
        <v>Sanday</v>
      </c>
    </row>
    <row r="269" spans="5:6" ht="12.75">
      <c r="E269" t="str">
        <f>Database!B348</f>
        <v>EGHN</v>
      </c>
      <c r="F269" t="str">
        <f>Database!A348</f>
        <v>Sandown</v>
      </c>
    </row>
    <row r="270" spans="5:6" ht="12.75">
      <c r="E270" t="str">
        <f>Database!B349</f>
        <v>EGCF</v>
      </c>
      <c r="F270" t="str">
        <f>Database!A349</f>
        <v>Sandtoft</v>
      </c>
    </row>
    <row r="271" spans="5:6" ht="12.75">
      <c r="E271" t="str">
        <f>Database!B350</f>
        <v>EGXP</v>
      </c>
      <c r="F271" t="str">
        <f>Database!A350</f>
        <v>Scamplon</v>
      </c>
    </row>
    <row r="272" spans="5:6" ht="12.75">
      <c r="E272" t="str">
        <f>Database!B351</f>
        <v>EGPM</v>
      </c>
      <c r="F272" t="str">
        <f>Database!A351</f>
        <v>Scatsta</v>
      </c>
    </row>
    <row r="273" spans="5:6" ht="12.75">
      <c r="E273" t="str">
        <f>Database!B352</f>
        <v>EGHE</v>
      </c>
      <c r="F273" t="str">
        <f>Database!A352</f>
        <v>Scilly Isles</v>
      </c>
    </row>
    <row r="274" spans="5:6" ht="12.75">
      <c r="E274" t="str">
        <f>Database!B353</f>
        <v>-</v>
      </c>
      <c r="F274" t="str">
        <f>Database!A353</f>
        <v>Scunthorpe</v>
      </c>
    </row>
    <row r="275" spans="5:6" ht="12.75">
      <c r="E275" t="str">
        <f>Database!B354</f>
        <v>EGSJ</v>
      </c>
      <c r="F275" t="str">
        <f>Database!A354</f>
        <v>Seething</v>
      </c>
    </row>
    <row r="276" spans="5:6" ht="12.75">
      <c r="E276" t="str">
        <f>Database!B355</f>
        <v>EGOS</v>
      </c>
      <c r="F276" t="str">
        <f>Database!A355</f>
        <v>Shawbury</v>
      </c>
    </row>
    <row r="277" spans="5:6" ht="12.75">
      <c r="E277" t="str">
        <f>Database!B356</f>
        <v>EGSY</v>
      </c>
      <c r="F277" t="str">
        <f>Database!A356</f>
        <v>Sheffield City</v>
      </c>
    </row>
    <row r="278" spans="5:6" ht="12.75">
      <c r="E278" t="str">
        <f>Database!B357</f>
        <v>EGCJ</v>
      </c>
      <c r="F278" t="str">
        <f>Database!A357</f>
        <v>Sherburn-in-Elmel</v>
      </c>
    </row>
    <row r="279" spans="5:6" ht="12.75">
      <c r="E279" t="str">
        <f>Database!B358</f>
        <v>-</v>
      </c>
      <c r="F279" t="str">
        <f>Database!A358</f>
        <v>Shewlowe (High Ercall)</v>
      </c>
    </row>
    <row r="280" spans="5:6" ht="12.75">
      <c r="E280" t="str">
        <f>Database!B359</f>
        <v>EGSA</v>
      </c>
      <c r="F280" t="str">
        <f>Database!A359</f>
        <v>Shipdham</v>
      </c>
    </row>
    <row r="281" spans="5:6" ht="12.75">
      <c r="E281" t="str">
        <f>Database!B360</f>
        <v>EGBS</v>
      </c>
      <c r="F281" t="str">
        <f>Database!A360</f>
        <v>Shobdon</v>
      </c>
    </row>
    <row r="282" spans="5:6" ht="12.75">
      <c r="E282" t="str">
        <f>Database!B361</f>
        <v>EGKA</v>
      </c>
      <c r="F282" t="str">
        <f>Database!A361</f>
        <v>Shoreham</v>
      </c>
    </row>
    <row r="283" spans="5:6" ht="12.75">
      <c r="E283" t="str">
        <f>Database!B362</f>
        <v>-</v>
      </c>
      <c r="F283" t="str">
        <f>Database!A362</f>
        <v>Shotteswell</v>
      </c>
    </row>
    <row r="284" spans="5:6" ht="12.75">
      <c r="E284" t="str">
        <f>Database!B363</f>
        <v>-</v>
      </c>
      <c r="F284" t="str">
        <f>Database!A363</f>
        <v>Shuttleworth</v>
      </c>
    </row>
    <row r="285" spans="5:6" ht="12.75">
      <c r="E285" t="str">
        <f>Database!B364</f>
        <v>EGBV</v>
      </c>
      <c r="F285" t="str">
        <f>Database!A364</f>
        <v>Silverstone</v>
      </c>
    </row>
    <row r="286" spans="5:6" ht="12.75">
      <c r="E286" t="str">
        <f>Database!B365</f>
        <v>-</v>
      </c>
      <c r="F286" t="str">
        <f>Database!A365</f>
        <v>Skegness</v>
      </c>
    </row>
    <row r="287" spans="5:6" ht="12.75">
      <c r="E287" t="str">
        <f>Database!B366</f>
        <v>EGCV</v>
      </c>
      <c r="F287" t="str">
        <f>Database!A366</f>
        <v>Sleap</v>
      </c>
    </row>
    <row r="288" spans="5:6" ht="12.75">
      <c r="E288" t="str">
        <f>Database!B367</f>
        <v>-</v>
      </c>
      <c r="F288" t="str">
        <f>Database!A367</f>
        <v>South Cave</v>
      </c>
    </row>
    <row r="289" spans="5:6" ht="12.75">
      <c r="E289" t="str">
        <f>Database!B368</f>
        <v>EGHI</v>
      </c>
      <c r="F289" t="str">
        <f>Database!A368</f>
        <v>Southampton</v>
      </c>
    </row>
    <row r="290" spans="5:6" ht="12.75">
      <c r="E290" t="str">
        <f>Database!B369</f>
        <v>EGMC</v>
      </c>
      <c r="F290" t="str">
        <f>Database!A369</f>
        <v>Southend</v>
      </c>
    </row>
    <row r="291" spans="5:6" ht="12.75">
      <c r="E291" t="str">
        <f>Database!B370</f>
        <v>-</v>
      </c>
      <c r="F291" t="str">
        <f>Database!A370</f>
        <v>Spanhoe</v>
      </c>
    </row>
    <row r="292" spans="5:6" ht="12.75">
      <c r="E292" t="str">
        <f>Database!B371</f>
        <v>EGDX</v>
      </c>
      <c r="F292" t="str">
        <f>Database!A371</f>
        <v>St Athan</v>
      </c>
    </row>
    <row r="293" spans="5:6" ht="12.75">
      <c r="E293" t="str">
        <f>Database!B372</f>
        <v>EGHE</v>
      </c>
      <c r="F293" t="str">
        <f>Database!A372</f>
        <v>St. Marys</v>
      </c>
    </row>
    <row r="294" spans="5:6" ht="12.75">
      <c r="E294" t="str">
        <f>Database!B373</f>
        <v>EGHE</v>
      </c>
      <c r="F294" t="str">
        <f>Database!A373</f>
        <v>St Marys</v>
      </c>
    </row>
    <row r="295" spans="5:6" ht="12.75">
      <c r="E295" t="str">
        <f>Database!B374</f>
        <v>EGDG</v>
      </c>
      <c r="F295" t="str">
        <f>Database!A374</f>
        <v>St. Mawgan</v>
      </c>
    </row>
    <row r="296" spans="5:6" ht="12.75">
      <c r="E296" t="str">
        <f>Database!B375</f>
        <v>EGSG</v>
      </c>
      <c r="F296" t="str">
        <f>Database!A375</f>
        <v>Stapleford</v>
      </c>
    </row>
    <row r="297" spans="5:6" ht="12.75">
      <c r="E297" t="str">
        <f>Database!B376</f>
        <v>EGPO</v>
      </c>
      <c r="F297" t="str">
        <f>Database!A376</f>
        <v>Stornoway</v>
      </c>
    </row>
    <row r="298" spans="5:6" ht="12.75">
      <c r="E298" t="str">
        <f>Database!B377</f>
        <v>-</v>
      </c>
      <c r="F298" t="str">
        <f>Database!A377</f>
        <v>Strathallan</v>
      </c>
    </row>
    <row r="299" spans="5:6" ht="12.75">
      <c r="E299" t="str">
        <f>Database!B378</f>
        <v>EGER</v>
      </c>
      <c r="F299" t="str">
        <f>Database!A378</f>
        <v>Stronsay</v>
      </c>
    </row>
    <row r="300" spans="5:6" ht="12.75">
      <c r="E300" t="str">
        <f>Database!B379</f>
        <v>EGCG</v>
      </c>
      <c r="F300" t="str">
        <f>Database!A379</f>
        <v>Strubby</v>
      </c>
    </row>
    <row r="301" spans="5:6" ht="12.75">
      <c r="E301" t="str">
        <f>Database!B380</f>
        <v>EGCS</v>
      </c>
      <c r="F301" t="str">
        <f>Database!A380</f>
        <v>Sturgate</v>
      </c>
    </row>
    <row r="302" spans="5:6" ht="12.75">
      <c r="E302" t="str">
        <f>Database!B381</f>
        <v>EGPB</v>
      </c>
      <c r="F302" t="str">
        <f>Database!A381</f>
        <v>Sumburgh</v>
      </c>
    </row>
    <row r="303" spans="5:6" ht="12.75">
      <c r="E303" t="str">
        <f>Database!B382</f>
        <v>EGFH</v>
      </c>
      <c r="F303" t="str">
        <f>Database!A382</f>
        <v>Swansea</v>
      </c>
    </row>
    <row r="304" spans="5:6" ht="12.75">
      <c r="E304" t="str">
        <f>Database!B383</f>
        <v>-</v>
      </c>
      <c r="F304" t="str">
        <f>Database!A383</f>
        <v>Swanton Morley</v>
      </c>
    </row>
    <row r="305" spans="5:6" ht="12.75">
      <c r="E305" t="str">
        <f>Database!B384</f>
        <v>-</v>
      </c>
      <c r="F305" t="str">
        <f>Database!A384</f>
        <v>Swindon Draycott Farm</v>
      </c>
    </row>
    <row r="306" spans="5:6" ht="12.75">
      <c r="E306" t="str">
        <f>Database!B385</f>
        <v>EGXY</v>
      </c>
      <c r="F306" t="str">
        <f>Database!A385</f>
        <v>Syerston</v>
      </c>
    </row>
    <row r="307" spans="5:6" ht="12.75">
      <c r="E307" t="str">
        <f>Database!B386</f>
        <v>EGBK</v>
      </c>
      <c r="F307" t="str">
        <f>Database!A386</f>
        <v>Sywell</v>
      </c>
    </row>
    <row r="308" spans="5:6" ht="12.75">
      <c r="E308" t="str">
        <f>Database!B387</f>
        <v>EGBM</v>
      </c>
      <c r="F308" t="str">
        <f>Database!A387</f>
        <v>Tatenhill</v>
      </c>
    </row>
    <row r="309" spans="5:6" ht="12.75">
      <c r="E309" t="str">
        <f>Database!B388</f>
        <v>EGNV</v>
      </c>
      <c r="F309" t="str">
        <f>Database!A388</f>
        <v>Teesside</v>
      </c>
    </row>
    <row r="310" spans="5:6" ht="12.75">
      <c r="E310" t="str">
        <f>Database!B389</f>
        <v>-</v>
      </c>
      <c r="F310" t="str">
        <f>Database!A389</f>
        <v>Thirsk</v>
      </c>
    </row>
    <row r="311" spans="5:6" ht="12.75">
      <c r="E311" t="str">
        <f>Database!B390</f>
        <v>EGCP</v>
      </c>
      <c r="F311" t="str">
        <f>Database!A390</f>
        <v>Thorne</v>
      </c>
    </row>
    <row r="312" spans="5:6" ht="12.75">
      <c r="E312" t="str">
        <f>Database!B391</f>
        <v>EGHO</v>
      </c>
      <c r="F312" t="str">
        <f>Database!A391</f>
        <v>Thruxton</v>
      </c>
    </row>
    <row r="313" spans="5:6" ht="12.75">
      <c r="E313" t="str">
        <f>Database!B392</f>
        <v>EGCT</v>
      </c>
      <c r="F313" t="str">
        <f>Database!A392</f>
        <v>Tilstock</v>
      </c>
    </row>
    <row r="314" spans="5:6" ht="12.75">
      <c r="E314" t="str">
        <f>Database!B393</f>
        <v>EGPU</v>
      </c>
      <c r="F314" t="str">
        <f>Database!A393</f>
        <v>Tiree</v>
      </c>
    </row>
    <row r="315" spans="5:6" ht="12.75">
      <c r="E315" t="str">
        <f>Database!B394</f>
        <v>-</v>
      </c>
      <c r="F315" t="str">
        <f>Database!A394</f>
        <v>Top Farm</v>
      </c>
    </row>
    <row r="316" spans="5:6" ht="12.75">
      <c r="E316" t="str">
        <f>Database!B395</f>
        <v>EGXZ</v>
      </c>
      <c r="F316" t="str">
        <f>Database!A395</f>
        <v>Topcliffe</v>
      </c>
    </row>
    <row r="317" spans="5:6" ht="12.75">
      <c r="E317" t="str">
        <f>Database!B396</f>
        <v>EGHY</v>
      </c>
      <c r="F317" t="str">
        <f>Database!A396</f>
        <v>Truro</v>
      </c>
    </row>
    <row r="318" spans="5:6" ht="12.75">
      <c r="E318" t="str">
        <f>Database!B397</f>
        <v>EGBT</v>
      </c>
      <c r="F318" t="str">
        <f>Database!A397</f>
        <v>Turweston</v>
      </c>
    </row>
    <row r="319" spans="5:6" ht="12.75">
      <c r="E319" t="str">
        <f>Database!B398</f>
        <v>EGPW</v>
      </c>
      <c r="F319" t="str">
        <f>Database!A398</f>
        <v>Unst</v>
      </c>
    </row>
    <row r="320" spans="5:6" ht="12.75">
      <c r="E320" t="str">
        <f>Database!B400</f>
        <v>-</v>
      </c>
      <c r="F320" t="str">
        <f>Database!A400</f>
        <v>Upfield Farm</v>
      </c>
    </row>
    <row r="321" spans="5:6" ht="12.75">
      <c r="E321" t="str">
        <f>Database!B401</f>
        <v>EGOV</v>
      </c>
      <c r="F321" t="str">
        <f>Database!A401</f>
        <v>Valley</v>
      </c>
    </row>
    <row r="322" spans="5:6" ht="12.75">
      <c r="E322" t="str">
        <f>Database!B402</f>
        <v>EGXW</v>
      </c>
      <c r="F322" t="str">
        <f>Database!A402</f>
        <v>Waddington</v>
      </c>
    </row>
    <row r="323" spans="5:6" ht="12.75">
      <c r="E323" t="str">
        <f>Database!B403</f>
        <v>-</v>
      </c>
      <c r="F323" t="str">
        <f>Database!A403</f>
        <v>Walton Wood</v>
      </c>
    </row>
    <row r="324" spans="5:6" ht="12.75">
      <c r="E324" t="str">
        <f>Database!B404</f>
        <v>EGNO</v>
      </c>
      <c r="F324" t="str">
        <f>Database!A404</f>
        <v>Warton</v>
      </c>
    </row>
    <row r="325" spans="5:6" ht="12.75">
      <c r="E325" t="str">
        <f>Database!B405</f>
        <v>EGUW</v>
      </c>
      <c r="F325" t="str">
        <f>Database!A405</f>
        <v>Wattisham</v>
      </c>
    </row>
    <row r="326" spans="5:6" ht="12.75">
      <c r="E326" t="str">
        <f>Database!B406</f>
        <v>EGBW</v>
      </c>
      <c r="F326" t="str">
        <f>Database!A406</f>
        <v>Wellesbourne Mountford</v>
      </c>
    </row>
    <row r="327" spans="5:6" ht="12.75">
      <c r="E327" t="str">
        <f>Database!B407</f>
        <v>EGCW</v>
      </c>
      <c r="F327" t="str">
        <f>Database!A407</f>
        <v>Welshpool</v>
      </c>
    </row>
    <row r="328" spans="5:6" ht="12.75">
      <c r="E328" t="str">
        <f>Database!B408</f>
        <v>EGOY</v>
      </c>
      <c r="F328" t="str">
        <f>Database!A408</f>
        <v>West Freugh</v>
      </c>
    </row>
    <row r="329" spans="5:6" ht="12.75">
      <c r="E329" t="str">
        <f>Database!B409</f>
        <v>EGUC</v>
      </c>
      <c r="F329" t="str">
        <f>Database!A409</f>
        <v>West Wales</v>
      </c>
    </row>
    <row r="330" spans="5:6" ht="12.75">
      <c r="E330" t="str">
        <f>Database!B411</f>
        <v>EGEW</v>
      </c>
      <c r="F330" t="str">
        <f>Database!A411</f>
        <v>Westray</v>
      </c>
    </row>
    <row r="331" spans="5:6" ht="12.75">
      <c r="E331" t="str">
        <f>Database!B412</f>
        <v>EGEH</v>
      </c>
      <c r="F331" t="str">
        <f>Database!A412</f>
        <v>Whalsay</v>
      </c>
    </row>
    <row r="332" spans="5:6" ht="12.75">
      <c r="E332" t="str">
        <f>Database!B413</f>
        <v>EGLM</v>
      </c>
      <c r="F332" t="str">
        <f>Database!A413</f>
        <v>White Waltham</v>
      </c>
    </row>
    <row r="333" spans="5:6" ht="12.75">
      <c r="E333" t="str">
        <f>Database!B414</f>
        <v>EGPC</v>
      </c>
      <c r="F333" t="str">
        <f>Database!A414</f>
        <v>Wick</v>
      </c>
    </row>
    <row r="334" spans="5:6" ht="12.75">
      <c r="E334" t="str">
        <f>Database!B415</f>
        <v>EGNW</v>
      </c>
      <c r="F334" t="str">
        <f>Database!A415</f>
        <v>Wickenby</v>
      </c>
    </row>
    <row r="335" spans="5:6" ht="12.75">
      <c r="E335" t="str">
        <f>Database!B416</f>
        <v>-</v>
      </c>
      <c r="F335" t="str">
        <f>Database!A416</f>
        <v>Wigtown</v>
      </c>
    </row>
    <row r="336" spans="5:6" ht="12.75">
      <c r="E336" t="str">
        <f>Database!B417</f>
        <v>-</v>
      </c>
      <c r="F336" t="str">
        <f>Database!A417</f>
        <v>Wittering</v>
      </c>
    </row>
    <row r="337" spans="5:6" ht="12.75">
      <c r="E337" t="str">
        <f>Database!B418</f>
        <v>EGBO</v>
      </c>
      <c r="F337" t="str">
        <f>Database!A418</f>
        <v>Wolverhampton</v>
      </c>
    </row>
    <row r="338" spans="5:6" ht="12.75">
      <c r="E338" t="str">
        <f>Database!B419</f>
        <v>-</v>
      </c>
      <c r="F338" t="str">
        <f>Database!A419</f>
        <v>Wombleton</v>
      </c>
    </row>
    <row r="339" spans="5:6" ht="12.75">
      <c r="E339" t="str">
        <f>Database!B420</f>
        <v>EGCO</v>
      </c>
      <c r="F339" t="str">
        <f>Database!A420</f>
        <v>Woodford</v>
      </c>
    </row>
    <row r="340" spans="5:6" ht="12.75">
      <c r="E340" t="str">
        <f>Database!B421</f>
        <v>EGOW</v>
      </c>
      <c r="F340" t="str">
        <f>Database!A421</f>
        <v>Woodvale</v>
      </c>
    </row>
    <row r="341" spans="5:6" ht="12.75">
      <c r="E341" t="str">
        <f>Database!B422</f>
        <v>-</v>
      </c>
      <c r="F341" t="str">
        <f>Database!A422</f>
        <v>Wroughton</v>
      </c>
    </row>
    <row r="342" spans="5:6" ht="12.75">
      <c r="E342" t="str">
        <f>Database!B423</f>
        <v>EGTB</v>
      </c>
      <c r="F342" t="str">
        <f>Database!A423</f>
        <v>Wycombe Air Park</v>
      </c>
    </row>
    <row r="343" spans="5:6" ht="12.75">
      <c r="E343" t="str">
        <f>Database!B424</f>
        <v>EGUY</v>
      </c>
      <c r="F343" t="str">
        <f>Database!A424</f>
        <v>Wyton</v>
      </c>
    </row>
    <row r="344" spans="5:6" ht="12.75">
      <c r="E344" t="str">
        <f>Database!B425</f>
        <v>EGSD</v>
      </c>
      <c r="F344" t="str">
        <f>Database!A425</f>
        <v>Yarmouth</v>
      </c>
    </row>
    <row r="345" spans="5:6" ht="12.75">
      <c r="E345" t="str">
        <f>Database!B426</f>
        <v>EGHG</v>
      </c>
      <c r="F345" t="str">
        <f>Database!A426</f>
        <v>Yeovil (Westland Helicopters)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E60" sqref="E60"/>
    </sheetView>
  </sheetViews>
  <sheetFormatPr defaultColWidth="9.140625" defaultRowHeight="12.75"/>
  <cols>
    <col min="2" max="2" width="10.00390625" style="0" bestFit="1" customWidth="1"/>
    <col min="3" max="3" width="9.8515625" style="0" bestFit="1" customWidth="1"/>
    <col min="4" max="4" width="10.7109375" style="0" customWidth="1"/>
    <col min="5" max="6" width="11.8515625" style="0" customWidth="1"/>
    <col min="7" max="7" width="12.140625" style="0" customWidth="1"/>
    <col min="8" max="9" width="11.8515625" style="0" customWidth="1"/>
    <col min="10" max="10" width="8.8515625" style="0" customWidth="1"/>
  </cols>
  <sheetData>
    <row r="1" ht="18">
      <c r="D1" s="15" t="s">
        <v>1814</v>
      </c>
    </row>
    <row r="2" spans="4:7" ht="18" customHeight="1" thickBot="1">
      <c r="D2" s="515" t="s">
        <v>1815</v>
      </c>
      <c r="E2" s="515"/>
      <c r="F2" s="515"/>
      <c r="G2" s="515"/>
    </row>
    <row r="3" spans="1:9" ht="16.5" thickBot="1">
      <c r="A3" s="16" t="s">
        <v>2657</v>
      </c>
      <c r="B3" s="513"/>
      <c r="C3" s="514"/>
      <c r="G3" s="16" t="s">
        <v>2711</v>
      </c>
      <c r="H3" s="513"/>
      <c r="I3" s="514"/>
    </row>
    <row r="4" ht="15" customHeight="1">
      <c r="A4" s="16"/>
    </row>
    <row r="5" spans="1:9" ht="18">
      <c r="A5" s="30"/>
      <c r="B5" s="29"/>
      <c r="C5" s="29"/>
      <c r="D5" s="29"/>
      <c r="E5" s="31" t="s">
        <v>2719</v>
      </c>
      <c r="F5" s="29"/>
      <c r="G5" s="29"/>
      <c r="H5" s="29"/>
      <c r="I5" s="32"/>
    </row>
    <row r="6" spans="1:9" ht="15.75">
      <c r="A6" s="9"/>
      <c r="B6" s="4"/>
      <c r="C6" s="4"/>
      <c r="D6" s="4"/>
      <c r="E6" s="33" t="s">
        <v>2666</v>
      </c>
      <c r="F6" s="33" t="s">
        <v>2667</v>
      </c>
      <c r="G6" s="33" t="s">
        <v>2668</v>
      </c>
      <c r="H6" s="33" t="s">
        <v>2669</v>
      </c>
      <c r="I6" s="34" t="s">
        <v>2670</v>
      </c>
    </row>
    <row r="7" spans="1:9" ht="12.75" customHeight="1">
      <c r="A7" s="9" t="s">
        <v>2658</v>
      </c>
      <c r="B7" s="4"/>
      <c r="C7" s="4"/>
      <c r="D7" s="4"/>
      <c r="E7" s="22">
        <v>200</v>
      </c>
      <c r="F7" s="22">
        <v>300</v>
      </c>
      <c r="G7" s="22">
        <v>300</v>
      </c>
      <c r="H7" s="22">
        <v>350</v>
      </c>
      <c r="I7" s="22">
        <v>250</v>
      </c>
    </row>
    <row r="8" spans="1:9" ht="12.75" customHeight="1" thickBot="1">
      <c r="A8" s="9" t="s">
        <v>2659</v>
      </c>
      <c r="B8" s="4"/>
      <c r="C8" s="4"/>
      <c r="D8" s="4"/>
      <c r="E8" s="26"/>
      <c r="F8" s="26"/>
      <c r="G8" s="26"/>
      <c r="H8" s="26"/>
      <c r="I8" s="26"/>
    </row>
    <row r="9" spans="1:9" ht="12.75" customHeight="1" thickBot="1">
      <c r="A9" s="9" t="s">
        <v>2660</v>
      </c>
      <c r="B9" s="4"/>
      <c r="C9" s="4"/>
      <c r="D9" s="4"/>
      <c r="E9" s="27"/>
      <c r="F9" s="27"/>
      <c r="G9" s="27"/>
      <c r="H9" s="27"/>
      <c r="I9" s="35"/>
    </row>
    <row r="10" spans="1:9" ht="12.75" customHeight="1">
      <c r="A10" s="9" t="s">
        <v>2663</v>
      </c>
      <c r="B10" s="4"/>
      <c r="C10" s="4"/>
      <c r="D10" s="4"/>
      <c r="E10" s="28">
        <v>200</v>
      </c>
      <c r="F10" s="28">
        <v>200</v>
      </c>
      <c r="G10" s="28">
        <v>200</v>
      </c>
      <c r="H10" s="28">
        <v>200</v>
      </c>
      <c r="I10" s="28">
        <v>200</v>
      </c>
    </row>
    <row r="11" spans="1:9" ht="12.75" customHeight="1">
      <c r="A11" s="9" t="s">
        <v>2664</v>
      </c>
      <c r="B11" s="4"/>
      <c r="C11" s="4"/>
      <c r="D11" s="4"/>
      <c r="E11" s="22">
        <v>50</v>
      </c>
      <c r="F11" s="22">
        <v>0</v>
      </c>
      <c r="G11" s="22">
        <v>0</v>
      </c>
      <c r="H11" s="22">
        <v>0</v>
      </c>
      <c r="I11" s="22">
        <v>0</v>
      </c>
    </row>
    <row r="12" spans="1:9" ht="12.75" customHeight="1">
      <c r="A12" s="9" t="s">
        <v>2665</v>
      </c>
      <c r="B12" s="4"/>
      <c r="C12" s="4"/>
      <c r="D12" s="4"/>
      <c r="E12" s="22"/>
      <c r="F12" s="22"/>
      <c r="G12" s="22"/>
      <c r="H12" s="22"/>
      <c r="I12" s="22"/>
    </row>
    <row r="13" spans="1:9" ht="12.75" customHeight="1" thickBot="1">
      <c r="A13" s="9" t="s">
        <v>2662</v>
      </c>
      <c r="B13" s="4"/>
      <c r="C13" s="4"/>
      <c r="D13" s="4"/>
      <c r="E13" s="26">
        <v>500</v>
      </c>
      <c r="F13" s="26">
        <v>600</v>
      </c>
      <c r="G13" s="26">
        <v>600</v>
      </c>
      <c r="H13" s="26">
        <v>600</v>
      </c>
      <c r="I13" s="26">
        <v>600</v>
      </c>
    </row>
    <row r="14" spans="1:9" ht="12.75" customHeight="1" thickBot="1">
      <c r="A14" s="9" t="s">
        <v>2660</v>
      </c>
      <c r="B14" s="4"/>
      <c r="C14" s="4"/>
      <c r="D14" s="4"/>
      <c r="E14" s="17"/>
      <c r="F14" s="17"/>
      <c r="G14" s="17"/>
      <c r="H14" s="17"/>
      <c r="I14" s="36"/>
    </row>
    <row r="15" spans="1:9" ht="12.75" customHeight="1" thickBot="1">
      <c r="A15" s="9" t="s">
        <v>2661</v>
      </c>
      <c r="B15" s="4"/>
      <c r="C15" s="4"/>
      <c r="D15" s="4"/>
      <c r="E15" s="20"/>
      <c r="F15" s="20"/>
      <c r="G15" s="20"/>
      <c r="H15" s="20"/>
      <c r="I15" s="20"/>
    </row>
    <row r="16" spans="1:9" ht="12.75" customHeight="1" thickBot="1">
      <c r="A16" s="9" t="s">
        <v>2671</v>
      </c>
      <c r="B16" s="4"/>
      <c r="C16" s="4"/>
      <c r="D16" s="5"/>
      <c r="E16" s="17"/>
      <c r="F16" s="17"/>
      <c r="G16" s="17"/>
      <c r="H16" s="17"/>
      <c r="I16" s="36"/>
    </row>
    <row r="17" spans="1:9" ht="12.75" customHeight="1">
      <c r="A17" s="11"/>
      <c r="B17" s="12"/>
      <c r="C17" s="12"/>
      <c r="D17" s="12"/>
      <c r="E17" s="12"/>
      <c r="F17" s="12"/>
      <c r="G17" s="12"/>
      <c r="H17" s="12"/>
      <c r="I17" s="13"/>
    </row>
    <row r="18" ht="12.75" customHeight="1"/>
    <row r="19" spans="1:9" ht="18">
      <c r="A19" s="37"/>
      <c r="B19" s="29"/>
      <c r="C19" s="29"/>
      <c r="D19" s="29"/>
      <c r="E19" s="31" t="s">
        <v>2708</v>
      </c>
      <c r="F19" s="29"/>
      <c r="G19" s="29"/>
      <c r="H19" s="25"/>
      <c r="I19" s="32"/>
    </row>
    <row r="20" spans="1:9" ht="15.75">
      <c r="A20" s="38" t="s">
        <v>2679</v>
      </c>
      <c r="B20" s="4"/>
      <c r="C20" s="4"/>
      <c r="D20" s="4"/>
      <c r="E20" s="4"/>
      <c r="F20" s="4"/>
      <c r="G20" s="4"/>
      <c r="H20" s="23"/>
      <c r="I20" s="10" t="s">
        <v>2694</v>
      </c>
    </row>
    <row r="21" spans="1:9" ht="12.75" customHeight="1">
      <c r="A21" s="9" t="s">
        <v>2645</v>
      </c>
      <c r="B21" s="23" t="s">
        <v>2672</v>
      </c>
      <c r="C21" s="23" t="s">
        <v>2673</v>
      </c>
      <c r="D21" s="4"/>
      <c r="E21" s="39" t="s">
        <v>2674</v>
      </c>
      <c r="F21" s="23" t="s">
        <v>2676</v>
      </c>
      <c r="G21" s="23" t="s">
        <v>2675</v>
      </c>
      <c r="H21" s="23" t="s">
        <v>2677</v>
      </c>
      <c r="I21" s="18"/>
    </row>
    <row r="22" spans="1:9" ht="12.75" customHeight="1">
      <c r="A22" s="9"/>
      <c r="B22" s="18"/>
      <c r="C22" s="18"/>
      <c r="D22" s="4"/>
      <c r="E22" s="4"/>
      <c r="F22" s="4"/>
      <c r="G22" s="25" t="s">
        <v>2641</v>
      </c>
      <c r="H22" s="4"/>
      <c r="I22" s="10"/>
    </row>
    <row r="23" spans="1:9" ht="12.75" customHeight="1">
      <c r="A23" s="9"/>
      <c r="B23" s="4"/>
      <c r="C23" s="4"/>
      <c r="D23" s="4"/>
      <c r="E23" s="4"/>
      <c r="F23" s="4"/>
      <c r="G23" s="23"/>
      <c r="H23" s="4"/>
      <c r="I23" s="10"/>
    </row>
    <row r="24" spans="1:9" ht="12.75" customHeight="1">
      <c r="A24" s="9"/>
      <c r="B24" s="4"/>
      <c r="C24" s="4"/>
      <c r="D24" s="4"/>
      <c r="E24" s="23" t="s">
        <v>2695</v>
      </c>
      <c r="F24" s="4"/>
      <c r="G24" s="4"/>
      <c r="H24" s="4"/>
      <c r="I24" s="10"/>
    </row>
    <row r="25" spans="1:9" ht="12.75" customHeight="1">
      <c r="A25" s="9"/>
      <c r="B25" s="4"/>
      <c r="C25" s="4" t="s">
        <v>2706</v>
      </c>
      <c r="D25" s="18"/>
      <c r="E25" s="21" t="s">
        <v>2720</v>
      </c>
      <c r="F25" s="23" t="s">
        <v>2716</v>
      </c>
      <c r="G25" s="4"/>
      <c r="H25" s="4"/>
      <c r="I25" s="10"/>
    </row>
    <row r="26" spans="1:9" ht="12.75" customHeight="1">
      <c r="A26" s="9"/>
      <c r="B26" s="4"/>
      <c r="C26" s="4" t="s">
        <v>2681</v>
      </c>
      <c r="D26" s="18"/>
      <c r="E26" s="23" t="s">
        <v>2698</v>
      </c>
      <c r="F26" s="23" t="s">
        <v>2714</v>
      </c>
      <c r="G26" s="21" t="s">
        <v>2718</v>
      </c>
      <c r="H26" s="4"/>
      <c r="I26" s="14" t="s">
        <v>2694</v>
      </c>
    </row>
    <row r="27" spans="1:9" ht="12.75" customHeight="1">
      <c r="A27" s="9"/>
      <c r="B27" s="4" t="s">
        <v>2705</v>
      </c>
      <c r="C27" s="4"/>
      <c r="D27" s="18"/>
      <c r="E27" s="23" t="s">
        <v>2699</v>
      </c>
      <c r="F27" s="23" t="s">
        <v>2713</v>
      </c>
      <c r="G27" s="18"/>
      <c r="H27" s="23" t="s">
        <v>2677</v>
      </c>
      <c r="I27" s="18"/>
    </row>
    <row r="28" spans="1:9" ht="12.75" customHeight="1">
      <c r="A28" s="9"/>
      <c r="B28" s="23"/>
      <c r="C28" s="23"/>
      <c r="D28" s="4"/>
      <c r="E28" s="23" t="s">
        <v>2721</v>
      </c>
      <c r="F28" s="23" t="s">
        <v>2722</v>
      </c>
      <c r="G28" s="4"/>
      <c r="H28" s="4"/>
      <c r="I28" s="32"/>
    </row>
    <row r="29" spans="1:9" ht="12.75" customHeight="1">
      <c r="A29" s="9"/>
      <c r="B29" s="4"/>
      <c r="C29" s="4"/>
      <c r="D29" s="4"/>
      <c r="E29" s="23" t="s">
        <v>2700</v>
      </c>
      <c r="F29" s="23" t="s">
        <v>2723</v>
      </c>
      <c r="G29" s="4"/>
      <c r="H29" s="4"/>
      <c r="I29" s="10"/>
    </row>
    <row r="30" spans="1:9" ht="12.75" customHeight="1">
      <c r="A30" s="38" t="s">
        <v>2709</v>
      </c>
      <c r="B30" s="4"/>
      <c r="C30" s="4"/>
      <c r="D30" s="4"/>
      <c r="E30" s="23"/>
      <c r="F30" s="23"/>
      <c r="G30" s="4"/>
      <c r="H30" s="4"/>
      <c r="I30" s="10"/>
    </row>
    <row r="31" spans="1:9" ht="12.75" customHeight="1">
      <c r="A31" s="40" t="s">
        <v>2678</v>
      </c>
      <c r="B31" s="4"/>
      <c r="C31" s="4" t="s">
        <v>2681</v>
      </c>
      <c r="D31" s="18"/>
      <c r="E31" s="4"/>
      <c r="F31" s="41" t="s">
        <v>2680</v>
      </c>
      <c r="G31" s="4" t="s">
        <v>2681</v>
      </c>
      <c r="H31" s="18"/>
      <c r="I31" s="10"/>
    </row>
    <row r="32" spans="1:9" ht="12.75" customHeight="1" thickBot="1">
      <c r="A32" s="9"/>
      <c r="B32" s="4"/>
      <c r="C32" s="42" t="s">
        <v>2684</v>
      </c>
      <c r="D32" s="19"/>
      <c r="E32" s="43" t="s">
        <v>2683</v>
      </c>
      <c r="F32" s="4"/>
      <c r="G32" s="4" t="s">
        <v>2707</v>
      </c>
      <c r="H32" s="19"/>
      <c r="I32" s="10"/>
    </row>
    <row r="33" spans="1:9" ht="12.75" customHeight="1" thickBot="1">
      <c r="A33" s="9"/>
      <c r="B33" s="4"/>
      <c r="C33" s="4" t="s">
        <v>2682</v>
      </c>
      <c r="D33" s="17"/>
      <c r="E33" s="4"/>
      <c r="F33" s="4"/>
      <c r="G33" s="4" t="s">
        <v>2682</v>
      </c>
      <c r="H33" s="17"/>
      <c r="I33" s="10"/>
    </row>
    <row r="34" spans="1:9" ht="15.75">
      <c r="A34" s="38" t="s">
        <v>2642</v>
      </c>
      <c r="B34" s="4"/>
      <c r="C34" s="4"/>
      <c r="D34" s="4"/>
      <c r="E34" s="4"/>
      <c r="F34" s="4"/>
      <c r="G34" s="4"/>
      <c r="H34" s="4"/>
      <c r="I34" s="10"/>
    </row>
    <row r="35" spans="1:9" ht="12.75" customHeight="1">
      <c r="A35" s="40" t="s">
        <v>2678</v>
      </c>
      <c r="B35" s="4"/>
      <c r="C35" s="4"/>
      <c r="D35" s="4"/>
      <c r="E35" s="23" t="s">
        <v>2695</v>
      </c>
      <c r="F35" s="4"/>
      <c r="G35" s="4"/>
      <c r="H35" s="4"/>
      <c r="I35" s="10"/>
    </row>
    <row r="36" spans="1:9" ht="12.75" customHeight="1">
      <c r="A36" s="9"/>
      <c r="B36" s="4"/>
      <c r="C36" s="4" t="s">
        <v>2706</v>
      </c>
      <c r="D36" s="18"/>
      <c r="E36" s="21" t="s">
        <v>2696</v>
      </c>
      <c r="F36" s="23" t="s">
        <v>2712</v>
      </c>
      <c r="G36" s="4"/>
      <c r="H36" s="23" t="s">
        <v>2701</v>
      </c>
      <c r="I36" s="14" t="s">
        <v>2702</v>
      </c>
    </row>
    <row r="37" spans="1:9" ht="12.75" customHeight="1">
      <c r="A37" s="9"/>
      <c r="B37" s="4"/>
      <c r="C37" s="4" t="s">
        <v>2681</v>
      </c>
      <c r="D37" s="18"/>
      <c r="E37" s="23" t="s">
        <v>2697</v>
      </c>
      <c r="F37" s="23" t="s">
        <v>2713</v>
      </c>
      <c r="G37" s="21" t="s">
        <v>2717</v>
      </c>
      <c r="H37" s="23" t="s">
        <v>2685</v>
      </c>
      <c r="I37" s="14" t="s">
        <v>2685</v>
      </c>
    </row>
    <row r="38" spans="1:9" ht="12.75" customHeight="1">
      <c r="A38" s="9"/>
      <c r="B38" s="4" t="s">
        <v>2705</v>
      </c>
      <c r="C38" s="4"/>
      <c r="D38" s="18"/>
      <c r="E38" s="23" t="s">
        <v>2698</v>
      </c>
      <c r="F38" s="23" t="s">
        <v>2714</v>
      </c>
      <c r="G38" s="18"/>
      <c r="H38" s="18"/>
      <c r="I38" s="18"/>
    </row>
    <row r="39" spans="1:9" ht="12.75" customHeight="1">
      <c r="A39" s="44"/>
      <c r="B39" s="23" t="s">
        <v>2703</v>
      </c>
      <c r="C39" s="23" t="s">
        <v>2704</v>
      </c>
      <c r="D39" s="4"/>
      <c r="E39" s="23" t="s">
        <v>2699</v>
      </c>
      <c r="F39" s="23" t="s">
        <v>2715</v>
      </c>
      <c r="G39" s="4"/>
      <c r="H39" s="4"/>
      <c r="I39" s="10"/>
    </row>
    <row r="40" spans="1:9" ht="12.75" customHeight="1">
      <c r="A40" s="9"/>
      <c r="B40" s="18"/>
      <c r="C40" s="18"/>
      <c r="D40" s="4"/>
      <c r="E40" s="23" t="s">
        <v>2700</v>
      </c>
      <c r="F40" s="23" t="s">
        <v>2716</v>
      </c>
      <c r="G40" s="4"/>
      <c r="H40" s="4"/>
      <c r="I40" s="10"/>
    </row>
    <row r="41" spans="1:9" ht="12.75" customHeight="1" thickBot="1">
      <c r="A41" s="9"/>
      <c r="B41" s="4"/>
      <c r="C41" s="4"/>
      <c r="D41" s="4"/>
      <c r="E41" s="4"/>
      <c r="F41" s="4"/>
      <c r="G41" s="4"/>
      <c r="H41" s="4"/>
      <c r="I41" s="10"/>
    </row>
    <row r="42" spans="1:9" ht="12.75" customHeight="1" thickBot="1">
      <c r="A42" s="40"/>
      <c r="B42" s="4"/>
      <c r="C42" s="4" t="s">
        <v>2710</v>
      </c>
      <c r="D42" s="4" t="s">
        <v>2691</v>
      </c>
      <c r="E42" s="24" t="s">
        <v>2692</v>
      </c>
      <c r="F42" s="4"/>
      <c r="G42" s="4"/>
      <c r="H42" s="17"/>
      <c r="I42" s="10"/>
    </row>
    <row r="43" spans="1:9" ht="12.75" customHeight="1" thickBot="1">
      <c r="A43" s="9"/>
      <c r="B43" s="4"/>
      <c r="C43" s="4"/>
      <c r="D43" s="4"/>
      <c r="E43" s="24" t="s">
        <v>2693</v>
      </c>
      <c r="F43" s="4"/>
      <c r="G43" s="4"/>
      <c r="H43" s="4"/>
      <c r="I43" s="17"/>
    </row>
    <row r="44" spans="1:9" ht="12.75" customHeight="1">
      <c r="A44" s="11"/>
      <c r="B44" s="12"/>
      <c r="C44" s="12"/>
      <c r="D44" s="12"/>
      <c r="E44" s="45"/>
      <c r="F44" s="12"/>
      <c r="G44" s="12"/>
      <c r="H44" s="12"/>
      <c r="I44" s="13"/>
    </row>
    <row r="45" spans="5:9" ht="12.75" customHeight="1">
      <c r="E45" s="24"/>
      <c r="I45" s="4"/>
    </row>
    <row r="46" spans="1:9" ht="18">
      <c r="A46" s="37"/>
      <c r="B46" s="29"/>
      <c r="C46" s="29"/>
      <c r="D46" s="29"/>
      <c r="E46" s="31" t="s">
        <v>2711</v>
      </c>
      <c r="F46" s="29"/>
      <c r="G46" s="29"/>
      <c r="H46" s="29"/>
      <c r="I46" s="32"/>
    </row>
    <row r="47" spans="1:9" ht="15.75">
      <c r="A47" s="38" t="s">
        <v>2679</v>
      </c>
      <c r="B47" s="4"/>
      <c r="C47" s="4"/>
      <c r="D47" s="4"/>
      <c r="E47" s="4"/>
      <c r="F47" s="4"/>
      <c r="G47" s="4"/>
      <c r="H47" s="4"/>
      <c r="I47" s="10"/>
    </row>
    <row r="48" spans="1:9" ht="12.75" customHeight="1">
      <c r="A48" s="9"/>
      <c r="B48" s="4"/>
      <c r="C48" s="4"/>
      <c r="D48" s="4"/>
      <c r="E48" s="23" t="s">
        <v>2695</v>
      </c>
      <c r="F48" s="4"/>
      <c r="G48" s="4"/>
      <c r="H48" s="4"/>
      <c r="I48" s="10"/>
    </row>
    <row r="49" spans="1:9" ht="12.75" customHeight="1">
      <c r="A49" s="9"/>
      <c r="B49" s="4"/>
      <c r="C49" s="4" t="s">
        <v>2706</v>
      </c>
      <c r="D49" s="18"/>
      <c r="E49" s="21" t="s">
        <v>2720</v>
      </c>
      <c r="F49" s="23" t="s">
        <v>2716</v>
      </c>
      <c r="G49" s="4"/>
      <c r="H49" s="4"/>
      <c r="I49" s="10"/>
    </row>
    <row r="50" spans="1:9" ht="12.75" customHeight="1">
      <c r="A50" s="9"/>
      <c r="B50" s="4"/>
      <c r="C50" s="4" t="s">
        <v>2681</v>
      </c>
      <c r="D50" s="18"/>
      <c r="E50" s="23" t="s">
        <v>2698</v>
      </c>
      <c r="F50" s="23" t="s">
        <v>2714</v>
      </c>
      <c r="G50" s="21" t="s">
        <v>2718</v>
      </c>
      <c r="H50" s="4"/>
      <c r="I50" s="14" t="s">
        <v>2694</v>
      </c>
    </row>
    <row r="51" spans="1:9" ht="12.75" customHeight="1">
      <c r="A51" s="9"/>
      <c r="B51" s="4" t="s">
        <v>2705</v>
      </c>
      <c r="C51" s="4"/>
      <c r="D51" s="18"/>
      <c r="E51" s="23" t="s">
        <v>2699</v>
      </c>
      <c r="F51" s="23" t="s">
        <v>2713</v>
      </c>
      <c r="G51" s="18"/>
      <c r="H51" s="23" t="s">
        <v>2677</v>
      </c>
      <c r="I51" s="18"/>
    </row>
    <row r="52" spans="1:9" ht="12.75" customHeight="1">
      <c r="A52" s="9"/>
      <c r="B52" s="23"/>
      <c r="C52" s="23"/>
      <c r="D52" s="4"/>
      <c r="E52" s="23" t="s">
        <v>2721</v>
      </c>
      <c r="F52" s="23" t="s">
        <v>2722</v>
      </c>
      <c r="G52" s="4"/>
      <c r="H52" s="4"/>
      <c r="I52" s="32"/>
    </row>
    <row r="53" spans="1:9" ht="12.75" customHeight="1">
      <c r="A53" s="9"/>
      <c r="B53" s="4"/>
      <c r="C53" s="4"/>
      <c r="D53" s="4"/>
      <c r="E53" s="23" t="s">
        <v>2700</v>
      </c>
      <c r="F53" s="23" t="s">
        <v>2723</v>
      </c>
      <c r="G53" s="4"/>
      <c r="H53" s="4"/>
      <c r="I53" s="10"/>
    </row>
    <row r="54" spans="1:9" ht="12.75" customHeight="1">
      <c r="A54" s="38" t="s">
        <v>2709</v>
      </c>
      <c r="B54" s="4"/>
      <c r="C54" s="4"/>
      <c r="D54" s="4"/>
      <c r="E54" s="23"/>
      <c r="F54" s="23"/>
      <c r="G54" s="4"/>
      <c r="H54" s="4"/>
      <c r="I54" s="10"/>
    </row>
    <row r="55" spans="1:9" ht="12.75" customHeight="1">
      <c r="A55" s="40" t="s">
        <v>2678</v>
      </c>
      <c r="B55" s="4"/>
      <c r="C55" s="4" t="s">
        <v>2681</v>
      </c>
      <c r="D55" s="18"/>
      <c r="E55" s="4"/>
      <c r="F55" s="41" t="s">
        <v>2680</v>
      </c>
      <c r="G55" s="4" t="s">
        <v>2681</v>
      </c>
      <c r="H55" s="18"/>
      <c r="I55" s="10"/>
    </row>
    <row r="56" spans="1:9" ht="12.75" customHeight="1" thickBot="1">
      <c r="A56" s="9"/>
      <c r="B56" s="4"/>
      <c r="C56" s="46" t="s">
        <v>2707</v>
      </c>
      <c r="D56" s="19"/>
      <c r="E56" s="4"/>
      <c r="F56" s="4"/>
      <c r="G56" s="4" t="s">
        <v>2707</v>
      </c>
      <c r="H56" s="19"/>
      <c r="I56" s="10"/>
    </row>
    <row r="57" spans="1:9" ht="12.75" customHeight="1" thickBot="1">
      <c r="A57" s="9"/>
      <c r="B57" s="4"/>
      <c r="C57" s="4" t="s">
        <v>2682</v>
      </c>
      <c r="D57" s="17"/>
      <c r="E57" s="4"/>
      <c r="F57" s="4"/>
      <c r="G57" s="4" t="s">
        <v>2682</v>
      </c>
      <c r="H57" s="17"/>
      <c r="I57" s="10"/>
    </row>
    <row r="58" spans="1:9" ht="12.75">
      <c r="A58" s="11"/>
      <c r="B58" s="12"/>
      <c r="C58" s="12"/>
      <c r="D58" s="12"/>
      <c r="E58" s="12"/>
      <c r="F58" s="12"/>
      <c r="G58" s="12"/>
      <c r="H58" s="12"/>
      <c r="I58" s="13"/>
    </row>
  </sheetData>
  <sheetProtection sheet="1" objects="1" scenarios="1"/>
  <mergeCells count="3">
    <mergeCell ref="H3:I3"/>
    <mergeCell ref="B3:C3"/>
    <mergeCell ref="D2:G2"/>
  </mergeCells>
  <printOptions/>
  <pageMargins left="0.2755905511811024" right="0.31496062992125984" top="0.4724409448818898" bottom="0.4724409448818898" header="0.4724409448818898" footer="0.472440944881889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85"/>
  <sheetViews>
    <sheetView zoomScalePageLayoutView="0" workbookViewId="0" topLeftCell="A610">
      <selection activeCell="C622" sqref="C622"/>
    </sheetView>
  </sheetViews>
  <sheetFormatPr defaultColWidth="9.140625" defaultRowHeight="12.75"/>
  <cols>
    <col min="1" max="1" width="32.28125" style="0" customWidth="1"/>
    <col min="3" max="3" width="9.140625" style="264" customWidth="1"/>
    <col min="4" max="4" width="10.7109375" style="264" customWidth="1"/>
    <col min="5" max="5" width="9.28125" style="0" customWidth="1"/>
    <col min="7" max="7" width="8.00390625" style="0" customWidth="1"/>
    <col min="8" max="8" width="23.140625" style="0" customWidth="1"/>
  </cols>
  <sheetData>
    <row r="1" spans="1:8" ht="16.5" thickBot="1">
      <c r="A1" s="255" t="s">
        <v>2810</v>
      </c>
      <c r="B1" s="256"/>
      <c r="C1" s="334" t="s">
        <v>2340</v>
      </c>
      <c r="D1" s="335" t="s">
        <v>2770</v>
      </c>
      <c r="E1" s="336">
        <v>8.18</v>
      </c>
      <c r="F1" s="257" t="s">
        <v>2657</v>
      </c>
      <c r="G1" s="258">
        <v>40357</v>
      </c>
      <c r="H1" s="259" t="str">
        <f>CONCATENATE("No. of Records = ",COUNTA(A3:A1085))</f>
        <v>No. of Records = 1064</v>
      </c>
    </row>
    <row r="2" spans="1:8" ht="13.5" thickBot="1">
      <c r="A2" s="260" t="s">
        <v>2811</v>
      </c>
      <c r="B2" s="261" t="s">
        <v>2812</v>
      </c>
      <c r="C2" s="262" t="s">
        <v>2813</v>
      </c>
      <c r="D2" s="262" t="s">
        <v>2814</v>
      </c>
      <c r="E2" s="261" t="s">
        <v>2815</v>
      </c>
      <c r="F2" s="261" t="s">
        <v>2816</v>
      </c>
      <c r="G2" s="261" t="s">
        <v>2817</v>
      </c>
      <c r="H2" s="263"/>
    </row>
    <row r="3" spans="1:8" ht="12.75">
      <c r="A3" s="308" t="s">
        <v>2200</v>
      </c>
      <c r="B3" s="309" t="s">
        <v>2818</v>
      </c>
      <c r="C3" s="309" t="s">
        <v>2201</v>
      </c>
      <c r="D3" s="309" t="s">
        <v>2202</v>
      </c>
      <c r="E3" s="310">
        <f aca="true" t="shared" si="0" ref="E3:E98">MID(C3,2,2)+(MID(C3,4,5)/60)</f>
        <v>51.81933333333333</v>
      </c>
      <c r="F3" s="310">
        <f aca="true" t="shared" si="1" ref="F3:F98">IF(LEFT(D3,1)="W",MID(D3,2,3)+(MID(D3,5,5)/60),-MID(D3,2,3)-(MID(D3,5,5)/60))</f>
        <v>3.0168333333333335</v>
      </c>
      <c r="G3" s="306"/>
      <c r="H3" s="332" t="s">
        <v>2619</v>
      </c>
    </row>
    <row r="4" spans="1:8" ht="12.75">
      <c r="A4" s="311" t="s">
        <v>785</v>
      </c>
      <c r="B4" s="312" t="s">
        <v>2818</v>
      </c>
      <c r="C4" s="312" t="s">
        <v>786</v>
      </c>
      <c r="D4" s="312" t="s">
        <v>787</v>
      </c>
      <c r="E4" s="4">
        <f>MID(C4,2,2)+(MID(C4,4,5)/60)</f>
        <v>52.41166666666667</v>
      </c>
      <c r="F4" s="4">
        <f>IF(LEFT(D4,1)="W",MID(D4,2,3)+(MID(D4,5,5)/60),-MID(D4,2,3)-(MID(D4,5,5)/60))</f>
        <v>4.066666666666666</v>
      </c>
      <c r="G4" s="265"/>
      <c r="H4" s="332"/>
    </row>
    <row r="5" spans="1:8" ht="12.75">
      <c r="A5" s="311" t="s">
        <v>2824</v>
      </c>
      <c r="B5" s="312" t="s">
        <v>2818</v>
      </c>
      <c r="C5" s="312" t="s">
        <v>2825</v>
      </c>
      <c r="D5" s="312" t="s">
        <v>2826</v>
      </c>
      <c r="E5" s="4">
        <f>MID(C5,2,2)+(MID(C5,4,5)/60)</f>
        <v>51.21666666666667</v>
      </c>
      <c r="F5" s="4">
        <f>IF(LEFT(D5,1)="W",MID(D5,2,3)+(MID(D5,5,5)/60),-MID(D5,2,3)-(MID(D5,5,5)/60))</f>
        <v>1.5166666666666666</v>
      </c>
      <c r="G5" s="265"/>
      <c r="H5" s="266"/>
    </row>
    <row r="6" spans="1:8" ht="12.75">
      <c r="A6" s="311" t="s">
        <v>2806</v>
      </c>
      <c r="B6" s="243" t="s">
        <v>2818</v>
      </c>
      <c r="C6" s="312" t="s">
        <v>2819</v>
      </c>
      <c r="D6" s="312" t="s">
        <v>2820</v>
      </c>
      <c r="E6" s="4">
        <f>MID(C6,2,2)+(MID(C6,4,5)/60)</f>
        <v>50.87166666666667</v>
      </c>
      <c r="F6" s="4">
        <f>IF(LEFT(D6,1)="W",MID(D6,2,3)+(MID(D6,5,5)/60),-MID(D6,2,3)-(MID(D6,5,5)/60))</f>
        <v>0.5583333333333333</v>
      </c>
      <c r="G6" s="265"/>
      <c r="H6" s="332"/>
    </row>
    <row r="7" spans="1:8" ht="12.75">
      <c r="A7" s="311" t="s">
        <v>2821</v>
      </c>
      <c r="B7" s="243" t="s">
        <v>2818</v>
      </c>
      <c r="C7" s="312" t="s">
        <v>2822</v>
      </c>
      <c r="D7" s="312" t="s">
        <v>2823</v>
      </c>
      <c r="E7" s="4">
        <f>MID(C7,2,2)+(MID(C7,4,5)/60)</f>
        <v>53.17583333333334</v>
      </c>
      <c r="F7" s="4">
        <f>IF(LEFT(D7,1)="W",MID(D7,2,3)+(MID(D7,5,5)/60),-MID(D7,2,3)-(MID(D7,5,5)/60))</f>
        <v>2.5666666666666664</v>
      </c>
      <c r="G7" s="265"/>
      <c r="H7" s="266"/>
    </row>
    <row r="8" spans="1:8" ht="12.75">
      <c r="A8" s="311" t="s">
        <v>3017</v>
      </c>
      <c r="B8" s="243"/>
      <c r="C8" s="312" t="s">
        <v>3018</v>
      </c>
      <c r="D8" s="312" t="s">
        <v>3019</v>
      </c>
      <c r="E8" s="4">
        <f t="shared" si="0"/>
        <v>48.657</v>
      </c>
      <c r="F8" s="4">
        <f t="shared" si="1"/>
        <v>1.4026666666666667</v>
      </c>
      <c r="G8" s="265"/>
      <c r="H8" s="266"/>
    </row>
    <row r="9" spans="1:8" ht="12.75">
      <c r="A9" s="311" t="s">
        <v>3003</v>
      </c>
      <c r="B9" s="243"/>
      <c r="C9" s="312" t="s">
        <v>349</v>
      </c>
      <c r="D9" s="312" t="s">
        <v>350</v>
      </c>
      <c r="E9" s="333">
        <f t="shared" si="0"/>
        <v>52.083333333333336</v>
      </c>
      <c r="F9" s="333">
        <f t="shared" si="1"/>
        <v>1.3333333333333333</v>
      </c>
      <c r="G9" s="265"/>
      <c r="H9" s="266"/>
    </row>
    <row r="10" spans="1:8" ht="12.75">
      <c r="A10" s="311" t="s">
        <v>2804</v>
      </c>
      <c r="B10" s="312" t="s">
        <v>2818</v>
      </c>
      <c r="C10" s="312" t="s">
        <v>2827</v>
      </c>
      <c r="D10" s="312" t="s">
        <v>2828</v>
      </c>
      <c r="E10" s="4">
        <f t="shared" si="0"/>
        <v>51.06666666666667</v>
      </c>
      <c r="F10" s="4">
        <f t="shared" si="1"/>
        <v>-0.4</v>
      </c>
      <c r="G10" s="265"/>
      <c r="H10" s="266"/>
    </row>
    <row r="11" spans="1:8" ht="12.75">
      <c r="A11" s="311" t="s">
        <v>2631</v>
      </c>
      <c r="B11" s="312" t="s">
        <v>2818</v>
      </c>
      <c r="C11" s="312" t="s">
        <v>2632</v>
      </c>
      <c r="D11" s="312" t="s">
        <v>2633</v>
      </c>
      <c r="E11" s="4">
        <f t="shared" si="0"/>
        <v>51.3</v>
      </c>
      <c r="F11" s="4">
        <f t="shared" si="1"/>
        <v>-0.0025</v>
      </c>
      <c r="G11" s="265"/>
      <c r="H11" s="266"/>
    </row>
    <row r="12" spans="1:8" ht="12.75">
      <c r="A12" s="311" t="s">
        <v>2830</v>
      </c>
      <c r="B12" s="243" t="s">
        <v>2818</v>
      </c>
      <c r="C12" s="312" t="s">
        <v>2831</v>
      </c>
      <c r="D12" s="312" t="s">
        <v>2832</v>
      </c>
      <c r="E12" s="4">
        <f t="shared" si="0"/>
        <v>52.81666666666667</v>
      </c>
      <c r="F12" s="4">
        <f t="shared" si="1"/>
        <v>1.9166666666666665</v>
      </c>
      <c r="G12" s="265"/>
      <c r="H12" s="266"/>
    </row>
    <row r="13" spans="1:8" ht="12.75">
      <c r="A13" s="311" t="s">
        <v>2784</v>
      </c>
      <c r="B13" s="243"/>
      <c r="C13" s="312" t="s">
        <v>2782</v>
      </c>
      <c r="D13" s="312" t="s">
        <v>2783</v>
      </c>
      <c r="E13" s="4">
        <f>MID(C13,2,2)+(MID(C13,4,5)/60)</f>
        <v>50.79666666666667</v>
      </c>
      <c r="F13" s="4">
        <f t="shared" si="1"/>
        <v>-1.907</v>
      </c>
      <c r="G13" s="265"/>
      <c r="H13" s="266"/>
    </row>
    <row r="14" spans="1:8" ht="12.75">
      <c r="A14" s="311" t="s">
        <v>694</v>
      </c>
      <c r="B14" s="243" t="s">
        <v>2818</v>
      </c>
      <c r="C14" s="312" t="s">
        <v>575</v>
      </c>
      <c r="D14" s="312" t="s">
        <v>576</v>
      </c>
      <c r="E14" s="333">
        <f t="shared" si="0"/>
        <v>51.95</v>
      </c>
      <c r="F14" s="333">
        <f t="shared" si="1"/>
        <v>3.3833333333333333</v>
      </c>
      <c r="G14" s="265"/>
      <c r="H14" s="266"/>
    </row>
    <row r="15" spans="1:8" ht="12.75">
      <c r="A15" s="311" t="s">
        <v>2833</v>
      </c>
      <c r="B15" s="243" t="s">
        <v>2818</v>
      </c>
      <c r="C15" s="312" t="s">
        <v>2834</v>
      </c>
      <c r="D15" s="312" t="s">
        <v>2835</v>
      </c>
      <c r="E15" s="4">
        <f t="shared" si="0"/>
        <v>53.6</v>
      </c>
      <c r="F15" s="4">
        <f t="shared" si="1"/>
        <v>2.8666666666666667</v>
      </c>
      <c r="G15" s="265"/>
      <c r="H15" s="266"/>
    </row>
    <row r="16" spans="1:8" ht="12.75">
      <c r="A16" s="311" t="s">
        <v>2785</v>
      </c>
      <c r="B16" s="243"/>
      <c r="C16" s="312" t="s">
        <v>2786</v>
      </c>
      <c r="D16" s="312" t="s">
        <v>2787</v>
      </c>
      <c r="E16" s="4">
        <f t="shared" si="0"/>
        <v>49.1155</v>
      </c>
      <c r="F16" s="4">
        <f t="shared" si="1"/>
        <v>0.32116666666666666</v>
      </c>
      <c r="G16" s="265"/>
      <c r="H16" s="266"/>
    </row>
    <row r="17" spans="1:8" ht="12.75">
      <c r="A17" s="311" t="s">
        <v>1988</v>
      </c>
      <c r="B17" s="243"/>
      <c r="C17" s="312" t="s">
        <v>1993</v>
      </c>
      <c r="D17" s="312" t="s">
        <v>1994</v>
      </c>
      <c r="E17" s="333">
        <v>53.10783333333333</v>
      </c>
      <c r="F17" s="333">
        <v>2.603833333333333</v>
      </c>
      <c r="G17" s="265"/>
      <c r="H17" s="266"/>
    </row>
    <row r="18" spans="1:8" ht="12.75">
      <c r="A18" s="311" t="s">
        <v>2839</v>
      </c>
      <c r="B18" s="243" t="s">
        <v>2818</v>
      </c>
      <c r="C18" s="312" t="s">
        <v>2840</v>
      </c>
      <c r="D18" s="312" t="s">
        <v>2841</v>
      </c>
      <c r="E18" s="4">
        <f t="shared" si="0"/>
        <v>54.891666666666666</v>
      </c>
      <c r="F18" s="4">
        <f t="shared" si="1"/>
        <v>2.9416666666666664</v>
      </c>
      <c r="G18" s="265"/>
      <c r="H18" s="266"/>
    </row>
    <row r="19" spans="1:8" ht="12.75">
      <c r="A19" s="311" t="s">
        <v>1986</v>
      </c>
      <c r="B19" s="243"/>
      <c r="C19" s="312" t="s">
        <v>1989</v>
      </c>
      <c r="D19" s="312" t="s">
        <v>1990</v>
      </c>
      <c r="E19" s="333">
        <v>52.53633333333333</v>
      </c>
      <c r="F19" s="333">
        <v>2.7931666666666666</v>
      </c>
      <c r="G19" s="265"/>
      <c r="H19" s="266"/>
    </row>
    <row r="20" spans="1:8" ht="12.75">
      <c r="A20" s="311" t="s">
        <v>1985</v>
      </c>
      <c r="B20" s="243"/>
      <c r="C20" s="312" t="s">
        <v>1991</v>
      </c>
      <c r="D20" s="312" t="s">
        <v>1992</v>
      </c>
      <c r="E20" s="333">
        <v>52.44016666666667</v>
      </c>
      <c r="F20" s="333">
        <v>2.8345000000000002</v>
      </c>
      <c r="G20" s="265"/>
      <c r="H20" s="266"/>
    </row>
    <row r="21" spans="1:8" ht="12.75">
      <c r="A21" s="311" t="s">
        <v>2842</v>
      </c>
      <c r="B21" s="243" t="s">
        <v>2818</v>
      </c>
      <c r="C21" s="312" t="s">
        <v>2843</v>
      </c>
      <c r="D21" s="312" t="s">
        <v>2844</v>
      </c>
      <c r="E21" s="4">
        <f t="shared" si="0"/>
        <v>53.083333333333336</v>
      </c>
      <c r="F21" s="4">
        <f t="shared" si="1"/>
        <v>2.45</v>
      </c>
      <c r="G21" s="265"/>
      <c r="H21" s="266"/>
    </row>
    <row r="22" spans="1:8" ht="12.75">
      <c r="A22" s="311" t="s">
        <v>2849</v>
      </c>
      <c r="B22" s="243" t="s">
        <v>2818</v>
      </c>
      <c r="C22" s="312" t="s">
        <v>2850</v>
      </c>
      <c r="D22" s="312" t="s">
        <v>2851</v>
      </c>
      <c r="E22" s="4">
        <f t="shared" si="0"/>
        <v>51.475833333333334</v>
      </c>
      <c r="F22" s="4">
        <f t="shared" si="1"/>
        <v>-0.26666666666666666</v>
      </c>
      <c r="G22" s="265"/>
      <c r="H22" s="266"/>
    </row>
    <row r="23" spans="1:8" ht="12.75">
      <c r="A23" s="311" t="s">
        <v>2852</v>
      </c>
      <c r="B23" s="243" t="s">
        <v>2818</v>
      </c>
      <c r="C23" s="312" t="s">
        <v>2853</v>
      </c>
      <c r="D23" s="312" t="s">
        <v>2854</v>
      </c>
      <c r="E23" s="4">
        <f t="shared" si="0"/>
        <v>53.36666666666667</v>
      </c>
      <c r="F23" s="4">
        <f t="shared" si="1"/>
        <v>1.7</v>
      </c>
      <c r="G23" s="265"/>
      <c r="H23" s="266"/>
    </row>
    <row r="24" spans="1:8" ht="12.75">
      <c r="A24" s="345" t="s">
        <v>2788</v>
      </c>
      <c r="C24" s="264" t="s">
        <v>2790</v>
      </c>
      <c r="D24" s="264" t="s">
        <v>2789</v>
      </c>
      <c r="E24" s="4">
        <f t="shared" si="0"/>
        <v>48.58583333333333</v>
      </c>
      <c r="F24" s="4">
        <f t="shared" si="1"/>
        <v>2.0821666666666667</v>
      </c>
      <c r="G24" s="265"/>
      <c r="H24" s="266"/>
    </row>
    <row r="25" spans="1:8" ht="12.75">
      <c r="A25" s="311" t="s">
        <v>2855</v>
      </c>
      <c r="B25" s="243" t="s">
        <v>2818</v>
      </c>
      <c r="C25" s="312" t="s">
        <v>2856</v>
      </c>
      <c r="D25" s="312" t="s">
        <v>2857</v>
      </c>
      <c r="E25" s="4">
        <f t="shared" si="0"/>
        <v>52.25833333333333</v>
      </c>
      <c r="F25" s="4">
        <f t="shared" si="1"/>
        <v>2.15</v>
      </c>
      <c r="G25" s="265"/>
      <c r="H25" s="266"/>
    </row>
    <row r="26" spans="1:8" ht="12.75">
      <c r="A26" s="311" t="s">
        <v>2858</v>
      </c>
      <c r="B26" s="243" t="s">
        <v>2818</v>
      </c>
      <c r="C26" s="312" t="s">
        <v>2859</v>
      </c>
      <c r="D26" s="312" t="s">
        <v>2860</v>
      </c>
      <c r="E26" s="4">
        <f t="shared" si="0"/>
        <v>56.06166666666667</v>
      </c>
      <c r="F26" s="4">
        <f t="shared" si="1"/>
        <v>3.725</v>
      </c>
      <c r="G26" s="265"/>
      <c r="H26" s="266"/>
    </row>
    <row r="27" spans="1:8" ht="12.75">
      <c r="A27" s="311" t="s">
        <v>1715</v>
      </c>
      <c r="B27" s="243"/>
      <c r="C27" s="312" t="s">
        <v>1723</v>
      </c>
      <c r="D27" s="312" t="s">
        <v>1724</v>
      </c>
      <c r="E27" s="4">
        <f t="shared" si="0"/>
        <v>57.195</v>
      </c>
      <c r="F27" s="4">
        <f t="shared" si="1"/>
        <v>6.283333333333333</v>
      </c>
      <c r="G27" s="265"/>
      <c r="H27" s="266"/>
    </row>
    <row r="28" spans="1:8" ht="12.75">
      <c r="A28" s="311" t="s">
        <v>2861</v>
      </c>
      <c r="B28" s="243" t="s">
        <v>2818</v>
      </c>
      <c r="C28" s="312" t="s">
        <v>2862</v>
      </c>
      <c r="D28" s="312" t="s">
        <v>2863</v>
      </c>
      <c r="E28" s="4">
        <f t="shared" si="0"/>
        <v>52.916666666666664</v>
      </c>
      <c r="F28" s="4">
        <f t="shared" si="1"/>
        <v>0.6333333333333333</v>
      </c>
      <c r="G28" s="265"/>
      <c r="H28" s="266"/>
    </row>
    <row r="29" spans="1:8" ht="12.75">
      <c r="A29" s="311" t="s">
        <v>2864</v>
      </c>
      <c r="B29" s="243" t="s">
        <v>2818</v>
      </c>
      <c r="C29" s="312" t="s">
        <v>2865</v>
      </c>
      <c r="D29" s="312" t="s">
        <v>2866</v>
      </c>
      <c r="E29" s="4">
        <f t="shared" si="0"/>
        <v>54.06666666666667</v>
      </c>
      <c r="F29" s="4">
        <f t="shared" si="1"/>
        <v>2</v>
      </c>
      <c r="G29" s="265"/>
      <c r="H29" s="266"/>
    </row>
    <row r="30" spans="1:8" ht="12.75">
      <c r="A30" s="311" t="s">
        <v>2867</v>
      </c>
      <c r="B30" s="243" t="s">
        <v>2818</v>
      </c>
      <c r="C30" s="312" t="s">
        <v>2868</v>
      </c>
      <c r="D30" s="312" t="s">
        <v>2869</v>
      </c>
      <c r="E30" s="4">
        <f t="shared" si="0"/>
        <v>51.4925</v>
      </c>
      <c r="F30" s="4">
        <f t="shared" si="1"/>
        <v>-0.3333333333333333</v>
      </c>
      <c r="G30" s="265"/>
      <c r="H30" s="266"/>
    </row>
    <row r="31" spans="1:8" ht="12.75">
      <c r="A31" s="311" t="s">
        <v>1101</v>
      </c>
      <c r="B31" s="243"/>
      <c r="C31" s="312" t="s">
        <v>1102</v>
      </c>
      <c r="D31" s="312" t="s">
        <v>1631</v>
      </c>
      <c r="E31" s="4">
        <v>51.38</v>
      </c>
      <c r="F31" s="4">
        <v>1.283333333</v>
      </c>
      <c r="G31" s="265"/>
      <c r="H31" s="266"/>
    </row>
    <row r="32" spans="1:8" ht="12.75">
      <c r="A32" s="311" t="s">
        <v>2870</v>
      </c>
      <c r="B32" s="243" t="s">
        <v>2818</v>
      </c>
      <c r="C32" s="312" t="s">
        <v>2871</v>
      </c>
      <c r="D32" s="312" t="s">
        <v>2872</v>
      </c>
      <c r="E32" s="4">
        <f t="shared" si="0"/>
        <v>55.791666666666664</v>
      </c>
      <c r="F32" s="4">
        <f t="shared" si="1"/>
        <v>4.033333333333333</v>
      </c>
      <c r="G32" s="265"/>
      <c r="H32" s="266"/>
    </row>
    <row r="33" spans="1:8" ht="12.75">
      <c r="A33" s="311" t="s">
        <v>1718</v>
      </c>
      <c r="B33" s="243"/>
      <c r="E33" s="4" t="e">
        <f t="shared" si="0"/>
        <v>#VALUE!</v>
      </c>
      <c r="F33" s="4" t="e">
        <f t="shared" si="1"/>
        <v>#VALUE!</v>
      </c>
      <c r="G33" s="265"/>
      <c r="H33" s="266"/>
    </row>
    <row r="34" spans="1:8" ht="12.75">
      <c r="A34" s="311" t="s">
        <v>3145</v>
      </c>
      <c r="B34" s="243"/>
      <c r="C34" s="312" t="s">
        <v>3146</v>
      </c>
      <c r="D34" s="312" t="s">
        <v>3147</v>
      </c>
      <c r="E34" s="333">
        <f t="shared" si="0"/>
        <v>52.75</v>
      </c>
      <c r="F34" s="333">
        <f t="shared" si="1"/>
        <v>0.7833333333333333</v>
      </c>
      <c r="G34" s="265"/>
      <c r="H34" s="266"/>
    </row>
    <row r="35" spans="1:8" ht="12.75">
      <c r="A35" s="311" t="s">
        <v>3555</v>
      </c>
      <c r="B35" s="243"/>
      <c r="C35" s="312" t="s">
        <v>2912</v>
      </c>
      <c r="D35" s="312" t="s">
        <v>2016</v>
      </c>
      <c r="E35" s="4">
        <f t="shared" si="0"/>
        <v>52.375</v>
      </c>
      <c r="F35" s="4">
        <f t="shared" si="1"/>
        <v>2.25</v>
      </c>
      <c r="G35" s="265"/>
      <c r="H35" s="266"/>
    </row>
    <row r="36" spans="1:8" ht="12.75">
      <c r="A36" s="311" t="s">
        <v>2873</v>
      </c>
      <c r="B36" s="243" t="s">
        <v>2818</v>
      </c>
      <c r="C36" s="312" t="s">
        <v>2874</v>
      </c>
      <c r="D36" s="312" t="s">
        <v>2875</v>
      </c>
      <c r="E36" s="4">
        <f t="shared" si="0"/>
        <v>51.65383333333333</v>
      </c>
      <c r="F36" s="4">
        <f t="shared" si="1"/>
        <v>1.9688333333333334</v>
      </c>
      <c r="G36" s="265"/>
      <c r="H36" s="266"/>
    </row>
    <row r="37" spans="1:8" ht="12.75">
      <c r="A37" s="311" t="s">
        <v>1600</v>
      </c>
      <c r="B37" s="243"/>
      <c r="C37" s="312" t="s">
        <v>1601</v>
      </c>
      <c r="D37" s="312" t="s">
        <v>1602</v>
      </c>
      <c r="E37" s="333">
        <f t="shared" si="0"/>
        <v>52.03333333333333</v>
      </c>
      <c r="F37" s="333">
        <f t="shared" si="1"/>
        <v>2.425</v>
      </c>
      <c r="G37" s="265"/>
      <c r="H37" s="266"/>
    </row>
    <row r="38" spans="1:8" ht="12.75">
      <c r="A38" s="311" t="s">
        <v>1855</v>
      </c>
      <c r="B38" s="243"/>
      <c r="C38" s="312" t="s">
        <v>607</v>
      </c>
      <c r="D38" s="312" t="s">
        <v>1857</v>
      </c>
      <c r="E38" s="333">
        <f t="shared" si="0"/>
        <v>53.31666666666667</v>
      </c>
      <c r="F38" s="333">
        <f t="shared" si="1"/>
        <v>3.8133333333333335</v>
      </c>
      <c r="G38" s="265"/>
      <c r="H38" s="266"/>
    </row>
    <row r="39" spans="1:8" ht="12.75">
      <c r="A39" s="311" t="s">
        <v>2876</v>
      </c>
      <c r="B39" s="243" t="s">
        <v>2818</v>
      </c>
      <c r="C39" s="312" t="s">
        <v>2877</v>
      </c>
      <c r="D39" s="312" t="s">
        <v>2878</v>
      </c>
      <c r="E39" s="4">
        <f t="shared" si="0"/>
        <v>56.2</v>
      </c>
      <c r="F39" s="4">
        <f t="shared" si="1"/>
        <v>3.37</v>
      </c>
      <c r="G39" s="265"/>
      <c r="H39" s="266"/>
    </row>
    <row r="40" spans="1:8" ht="12.75">
      <c r="A40" s="311" t="s">
        <v>584</v>
      </c>
      <c r="B40" s="243"/>
      <c r="C40" s="312" t="s">
        <v>585</v>
      </c>
      <c r="D40" s="312" t="s">
        <v>586</v>
      </c>
      <c r="E40" s="333">
        <f t="shared" si="0"/>
        <v>52.14033333333333</v>
      </c>
      <c r="F40" s="333">
        <f t="shared" si="1"/>
        <v>1.7536666666666667</v>
      </c>
      <c r="G40" s="265"/>
      <c r="H40" s="266"/>
    </row>
    <row r="41" spans="1:8" ht="12.75">
      <c r="A41" s="311" t="s">
        <v>1597</v>
      </c>
      <c r="B41" s="243"/>
      <c r="C41" s="312" t="s">
        <v>1598</v>
      </c>
      <c r="D41" s="312" t="s">
        <v>1599</v>
      </c>
      <c r="E41" s="333">
        <f t="shared" si="0"/>
        <v>52.333333333333336</v>
      </c>
      <c r="F41" s="333">
        <f t="shared" si="1"/>
        <v>2.7</v>
      </c>
      <c r="G41" s="265"/>
      <c r="H41" s="266"/>
    </row>
    <row r="42" spans="1:8" ht="12.75">
      <c r="A42" s="311" t="s">
        <v>2879</v>
      </c>
      <c r="B42" s="243" t="s">
        <v>2818</v>
      </c>
      <c r="C42" s="312" t="s">
        <v>2880</v>
      </c>
      <c r="D42" s="312" t="s">
        <v>2881</v>
      </c>
      <c r="E42" s="4">
        <f t="shared" si="0"/>
        <v>50.75833333333333</v>
      </c>
      <c r="F42" s="4">
        <f t="shared" si="1"/>
        <v>1.5416666666666665</v>
      </c>
      <c r="G42" s="265"/>
      <c r="H42" s="266"/>
    </row>
    <row r="43" spans="1:8" ht="12.75">
      <c r="A43" s="311" t="s">
        <v>1466</v>
      </c>
      <c r="B43" s="243"/>
      <c r="C43" s="312" t="s">
        <v>1467</v>
      </c>
      <c r="D43" s="312" t="s">
        <v>1468</v>
      </c>
      <c r="E43" s="333">
        <f t="shared" si="0"/>
        <v>51.62983333333333</v>
      </c>
      <c r="F43" s="333">
        <f t="shared" si="1"/>
        <v>-0.06899999999999999</v>
      </c>
      <c r="G43" s="265"/>
      <c r="H43" s="266"/>
    </row>
    <row r="44" spans="1:8" ht="12.75">
      <c r="A44" s="311" t="s">
        <v>2882</v>
      </c>
      <c r="B44" s="243" t="s">
        <v>2818</v>
      </c>
      <c r="C44" s="312" t="s">
        <v>2883</v>
      </c>
      <c r="D44" s="312" t="s">
        <v>2884</v>
      </c>
      <c r="E44" s="4">
        <f t="shared" si="0"/>
        <v>53.56666666666667</v>
      </c>
      <c r="F44" s="4">
        <f t="shared" si="1"/>
        <v>2.533333333333333</v>
      </c>
      <c r="G44" s="265"/>
      <c r="H44" s="266"/>
    </row>
    <row r="45" spans="1:8" ht="12.75">
      <c r="A45" s="311" t="s">
        <v>2885</v>
      </c>
      <c r="B45" s="243" t="s">
        <v>2818</v>
      </c>
      <c r="C45" s="312" t="s">
        <v>2886</v>
      </c>
      <c r="D45" s="312" t="s">
        <v>2887</v>
      </c>
      <c r="E45" s="4">
        <f t="shared" si="0"/>
        <v>51.59166666666667</v>
      </c>
      <c r="F45" s="4">
        <f t="shared" si="1"/>
        <v>2.0896666666666666</v>
      </c>
      <c r="G45" s="265"/>
      <c r="H45" s="266"/>
    </row>
    <row r="46" spans="1:8" ht="12.75">
      <c r="A46" s="311" t="s">
        <v>2888</v>
      </c>
      <c r="B46" s="243" t="s">
        <v>2818</v>
      </c>
      <c r="C46" s="312" t="s">
        <v>2834</v>
      </c>
      <c r="D46" s="312" t="s">
        <v>2889</v>
      </c>
      <c r="E46" s="4">
        <f t="shared" si="0"/>
        <v>53.6</v>
      </c>
      <c r="F46" s="4">
        <f t="shared" si="1"/>
        <v>1.9166666666666665</v>
      </c>
      <c r="G46" s="265"/>
      <c r="H46" s="266"/>
    </row>
    <row r="47" spans="1:8" ht="12.75">
      <c r="A47" s="311" t="s">
        <v>2890</v>
      </c>
      <c r="B47" s="243" t="s">
        <v>2818</v>
      </c>
      <c r="C47" s="312" t="s">
        <v>2891</v>
      </c>
      <c r="D47" s="312" t="s">
        <v>2892</v>
      </c>
      <c r="E47" s="4">
        <f t="shared" si="0"/>
        <v>51.2</v>
      </c>
      <c r="F47" s="4">
        <f t="shared" si="1"/>
        <v>3.475</v>
      </c>
      <c r="G47" s="265"/>
      <c r="H47" s="266"/>
    </row>
    <row r="48" spans="1:8" ht="12.75">
      <c r="A48" s="311" t="s">
        <v>2893</v>
      </c>
      <c r="B48" s="243" t="s">
        <v>2818</v>
      </c>
      <c r="C48" s="312" t="s">
        <v>2894</v>
      </c>
      <c r="D48" s="312" t="s">
        <v>2895</v>
      </c>
      <c r="E48" s="4">
        <f t="shared" si="0"/>
        <v>55.33833333333333</v>
      </c>
      <c r="F48" s="4">
        <f t="shared" si="1"/>
        <v>3.421666666666667</v>
      </c>
      <c r="G48" s="265"/>
      <c r="H48" s="266"/>
    </row>
    <row r="49" spans="1:8" ht="12.75">
      <c r="A49" s="311" t="s">
        <v>347</v>
      </c>
      <c r="B49" s="243" t="s">
        <v>2818</v>
      </c>
      <c r="C49" s="312" t="s">
        <v>3382</v>
      </c>
      <c r="D49" s="312" t="s">
        <v>348</v>
      </c>
      <c r="E49" s="333">
        <f t="shared" si="0"/>
        <v>51.98416666666667</v>
      </c>
      <c r="F49" s="333">
        <f t="shared" si="1"/>
        <v>1.6833333333333333</v>
      </c>
      <c r="G49" s="265"/>
      <c r="H49" s="266"/>
    </row>
    <row r="50" spans="1:8" ht="12.75">
      <c r="A50" s="311" t="s">
        <v>817</v>
      </c>
      <c r="B50" s="243"/>
      <c r="C50" s="312" t="s">
        <v>822</v>
      </c>
      <c r="D50" s="312" t="s">
        <v>827</v>
      </c>
      <c r="E50" s="333">
        <f t="shared" si="0"/>
        <v>53.525</v>
      </c>
      <c r="F50" s="333">
        <f t="shared" si="1"/>
        <v>7.33</v>
      </c>
      <c r="G50" s="265"/>
      <c r="H50" s="266"/>
    </row>
    <row r="51" spans="1:8" ht="12.75">
      <c r="A51" s="311" t="s">
        <v>2896</v>
      </c>
      <c r="B51" s="243" t="s">
        <v>2818</v>
      </c>
      <c r="C51" s="312" t="s">
        <v>2897</v>
      </c>
      <c r="D51" s="312" t="s">
        <v>2898</v>
      </c>
      <c r="E51" s="4">
        <f t="shared" si="0"/>
        <v>53.065</v>
      </c>
      <c r="F51" s="4">
        <f t="shared" si="1"/>
        <v>2.5</v>
      </c>
      <c r="G51" s="265"/>
      <c r="H51" s="266"/>
    </row>
    <row r="52" spans="1:8" ht="12.75">
      <c r="A52" s="311" t="s">
        <v>436</v>
      </c>
      <c r="B52" s="243"/>
      <c r="C52" s="312" t="s">
        <v>437</v>
      </c>
      <c r="D52" s="312" t="s">
        <v>438</v>
      </c>
      <c r="E52" s="4">
        <f t="shared" si="0"/>
        <v>40.683</v>
      </c>
      <c r="F52" s="4">
        <f t="shared" si="1"/>
        <v>74.167</v>
      </c>
      <c r="G52" s="265"/>
      <c r="H52" s="266"/>
    </row>
    <row r="53" spans="1:8" ht="12.75">
      <c r="A53" s="311" t="s">
        <v>1514</v>
      </c>
      <c r="B53" s="243" t="s">
        <v>2818</v>
      </c>
      <c r="C53" s="312" t="s">
        <v>1515</v>
      </c>
      <c r="D53" s="312" t="s">
        <v>1516</v>
      </c>
      <c r="E53" s="4">
        <f t="shared" si="0"/>
        <v>52.515</v>
      </c>
      <c r="F53" s="4">
        <f t="shared" si="1"/>
        <v>3.325</v>
      </c>
      <c r="G53" s="265"/>
      <c r="H53" s="266"/>
    </row>
    <row r="54" spans="1:8" ht="12.75">
      <c r="A54" s="311" t="s">
        <v>2899</v>
      </c>
      <c r="B54" s="243" t="s">
        <v>2818</v>
      </c>
      <c r="C54" s="312" t="s">
        <v>2900</v>
      </c>
      <c r="D54" s="312" t="s">
        <v>2901</v>
      </c>
      <c r="E54" s="4">
        <f t="shared" si="0"/>
        <v>52.50833333333333</v>
      </c>
      <c r="F54" s="4">
        <f t="shared" si="1"/>
        <v>1.445</v>
      </c>
      <c r="G54" s="265"/>
      <c r="H54" s="266"/>
    </row>
    <row r="55" spans="1:8" ht="12.75">
      <c r="A55" s="311" t="s">
        <v>2902</v>
      </c>
      <c r="B55" s="243" t="s">
        <v>2818</v>
      </c>
      <c r="C55" s="312" t="s">
        <v>2903</v>
      </c>
      <c r="D55" s="312" t="s">
        <v>2904</v>
      </c>
      <c r="E55" s="4">
        <f t="shared" si="0"/>
        <v>51.718333333333334</v>
      </c>
      <c r="F55" s="4">
        <f t="shared" si="1"/>
        <v>1.9901666666666666</v>
      </c>
      <c r="G55" s="265"/>
      <c r="H55" s="266"/>
    </row>
    <row r="56" spans="1:8" ht="12.75">
      <c r="A56" s="311" t="s">
        <v>2908</v>
      </c>
      <c r="B56" s="243" t="s">
        <v>2818</v>
      </c>
      <c r="C56" s="312" t="s">
        <v>2909</v>
      </c>
      <c r="D56" s="312" t="s">
        <v>2910</v>
      </c>
      <c r="E56" s="4">
        <f t="shared" si="0"/>
        <v>53.08</v>
      </c>
      <c r="F56" s="4">
        <f t="shared" si="1"/>
        <v>3.05</v>
      </c>
      <c r="G56" s="265"/>
      <c r="H56" s="266"/>
    </row>
    <row r="57" spans="1:8" ht="12.75">
      <c r="A57" s="311" t="s">
        <v>815</v>
      </c>
      <c r="B57" s="243"/>
      <c r="C57" s="312" t="s">
        <v>2401</v>
      </c>
      <c r="D57" s="312" t="s">
        <v>816</v>
      </c>
      <c r="E57" s="333">
        <f t="shared" si="0"/>
        <v>53.34166666666667</v>
      </c>
      <c r="F57" s="333">
        <f t="shared" si="1"/>
        <v>6.193333333333333</v>
      </c>
      <c r="G57" s="265"/>
      <c r="H57" s="266"/>
    </row>
    <row r="58" spans="1:8" ht="12.75">
      <c r="A58" s="311" t="s">
        <v>1854</v>
      </c>
      <c r="B58" s="243"/>
      <c r="C58" s="312" t="s">
        <v>1856</v>
      </c>
      <c r="D58" s="312" t="s">
        <v>1858</v>
      </c>
      <c r="E58" s="333">
        <f t="shared" si="0"/>
        <v>53.37</v>
      </c>
      <c r="F58" s="333">
        <f t="shared" si="1"/>
        <v>3.3133333333333335</v>
      </c>
      <c r="G58" s="265"/>
      <c r="H58" s="266"/>
    </row>
    <row r="59" spans="1:8" ht="12.75">
      <c r="A59" s="311" t="s">
        <v>1029</v>
      </c>
      <c r="B59" s="243"/>
      <c r="C59" s="312" t="s">
        <v>1031</v>
      </c>
      <c r="D59" s="312" t="s">
        <v>1030</v>
      </c>
      <c r="E59" s="333">
        <f t="shared" si="0"/>
        <v>52.05</v>
      </c>
      <c r="F59" s="333">
        <f t="shared" si="1"/>
        <v>0.016666666666666666</v>
      </c>
      <c r="G59" s="265"/>
      <c r="H59" s="266"/>
    </row>
    <row r="60" spans="1:8" ht="12.75">
      <c r="A60" s="311" t="s">
        <v>2911</v>
      </c>
      <c r="B60" s="243" t="s">
        <v>2818</v>
      </c>
      <c r="C60" s="312" t="s">
        <v>2912</v>
      </c>
      <c r="D60" s="312" t="s">
        <v>2913</v>
      </c>
      <c r="E60" s="4">
        <f>MID(C60,2,2)+(MID(C60,4,5)/60)</f>
        <v>52.375</v>
      </c>
      <c r="F60" s="4">
        <f aca="true" t="shared" si="2" ref="F60:F66">IF(LEFT(D60,1)="W",MID(D60,2,3)+(MID(D60,5,5)/60),-MID(D60,2,3)-(MID(D60,5,5)/60))</f>
        <v>1.25</v>
      </c>
      <c r="G60" s="265"/>
      <c r="H60" s="266"/>
    </row>
    <row r="61" spans="1:8" ht="12.75">
      <c r="A61" s="311" t="s">
        <v>2914</v>
      </c>
      <c r="B61" s="243" t="s">
        <v>2818</v>
      </c>
      <c r="C61" s="312" t="s">
        <v>2915</v>
      </c>
      <c r="D61" s="312" t="s">
        <v>2916</v>
      </c>
      <c r="E61" s="4">
        <f>MID(C61,2,2)+(MID(C61,4,5)/60)</f>
        <v>54.6</v>
      </c>
      <c r="F61" s="4">
        <f t="shared" si="2"/>
        <v>1</v>
      </c>
      <c r="G61" s="265"/>
      <c r="H61" s="266"/>
    </row>
    <row r="62" spans="1:8" ht="12.75">
      <c r="A62" s="311" t="s">
        <v>329</v>
      </c>
      <c r="B62" s="243"/>
      <c r="C62" s="312" t="s">
        <v>2886</v>
      </c>
      <c r="D62" s="312" t="s">
        <v>331</v>
      </c>
      <c r="E62" s="333">
        <f>MID(C62,2,2)+(MID(C62,4,5)/60)</f>
        <v>51.59166666666667</v>
      </c>
      <c r="F62" s="333">
        <f t="shared" si="2"/>
        <v>2.716666666666667</v>
      </c>
      <c r="G62" s="265"/>
      <c r="H62" s="266"/>
    </row>
    <row r="63" spans="1:8" ht="12.75">
      <c r="A63" s="311" t="s">
        <v>330</v>
      </c>
      <c r="B63" s="243"/>
      <c r="C63" s="312" t="s">
        <v>333</v>
      </c>
      <c r="D63" s="312" t="s">
        <v>332</v>
      </c>
      <c r="E63" s="4"/>
      <c r="F63" s="333">
        <f t="shared" si="2"/>
        <v>2.6666666666666665</v>
      </c>
      <c r="G63" s="265"/>
      <c r="H63" s="266"/>
    </row>
    <row r="64" spans="1:8" ht="12.75">
      <c r="A64" s="311" t="s">
        <v>707</v>
      </c>
      <c r="B64" s="243"/>
      <c r="C64" s="312" t="s">
        <v>1612</v>
      </c>
      <c r="D64" s="312" t="s">
        <v>1613</v>
      </c>
      <c r="E64" s="4">
        <f>MID(C64,2,2)+(MID(C64,4,5)/60)</f>
        <v>51.00833333333333</v>
      </c>
      <c r="F64" s="4">
        <f t="shared" si="2"/>
        <v>2.1925</v>
      </c>
      <c r="G64" s="265"/>
      <c r="H64" s="266"/>
    </row>
    <row r="65" spans="1:8" ht="12.75">
      <c r="A65" s="311" t="s">
        <v>3557</v>
      </c>
      <c r="B65" s="243"/>
      <c r="C65" s="312" t="s">
        <v>3558</v>
      </c>
      <c r="D65" s="312" t="s">
        <v>3559</v>
      </c>
      <c r="E65" s="333">
        <f>MID(C65,2,2)+(MID(C65,4,5)/60)</f>
        <v>52.71666666666667</v>
      </c>
      <c r="F65" s="333">
        <f t="shared" si="2"/>
        <v>2.75</v>
      </c>
      <c r="G65" s="265"/>
      <c r="H65" s="266"/>
    </row>
    <row r="66" spans="1:8" ht="12.75">
      <c r="A66" s="311" t="s">
        <v>2917</v>
      </c>
      <c r="B66" s="243" t="s">
        <v>2818</v>
      </c>
      <c r="C66" s="312" t="s">
        <v>2918</v>
      </c>
      <c r="D66" s="312" t="s">
        <v>2919</v>
      </c>
      <c r="E66" s="4">
        <f>MID(C66,2,2)+(MID(C66,4,5)/60)</f>
        <v>51.615</v>
      </c>
      <c r="F66" s="4">
        <f t="shared" si="2"/>
        <v>1.6351666666666667</v>
      </c>
      <c r="G66" s="265"/>
      <c r="H66" s="266"/>
    </row>
    <row r="67" spans="1:8" ht="12.75">
      <c r="A67" s="311" t="s">
        <v>1716</v>
      </c>
      <c r="B67" s="243"/>
      <c r="C67" s="312" t="s">
        <v>1721</v>
      </c>
      <c r="D67" s="312" t="s">
        <v>1722</v>
      </c>
      <c r="E67" s="4">
        <f t="shared" si="0"/>
        <v>56.51833333333333</v>
      </c>
      <c r="F67" s="4">
        <f t="shared" si="1"/>
        <v>5.93</v>
      </c>
      <c r="G67" s="265"/>
      <c r="H67" s="266"/>
    </row>
    <row r="68" spans="1:8" ht="12.75">
      <c r="A68" s="311" t="s">
        <v>962</v>
      </c>
      <c r="B68" s="243"/>
      <c r="C68" s="312" t="s">
        <v>963</v>
      </c>
      <c r="D68" s="312" t="s">
        <v>2016</v>
      </c>
      <c r="E68" s="333">
        <f t="shared" si="0"/>
        <v>53.016666666666666</v>
      </c>
      <c r="F68" s="333">
        <f t="shared" si="1"/>
        <v>2.25</v>
      </c>
      <c r="G68" s="265"/>
      <c r="H68" s="266"/>
    </row>
    <row r="69" spans="1:8" ht="12.75">
      <c r="A69" s="311" t="s">
        <v>1717</v>
      </c>
      <c r="B69" s="243"/>
      <c r="C69" s="312" t="s">
        <v>1719</v>
      </c>
      <c r="D69" s="312" t="s">
        <v>1720</v>
      </c>
      <c r="E69" s="4">
        <f>MID(C69,2,2)+(MID(C69,4,5)/60)</f>
        <v>54.906666666666666</v>
      </c>
      <c r="F69" s="4">
        <f>IF(LEFT(D69,1)="W",MID(D69,2,3)+(MID(D69,5,5)/60),-MID(D69,2,3)-(MID(D69,5,5)/60))</f>
        <v>5.014</v>
      </c>
      <c r="G69" s="265"/>
      <c r="H69" s="266"/>
    </row>
    <row r="70" spans="1:8" ht="12.75">
      <c r="A70" s="311" t="s">
        <v>2920</v>
      </c>
      <c r="B70" s="243" t="s">
        <v>2818</v>
      </c>
      <c r="C70" s="312" t="s">
        <v>2921</v>
      </c>
      <c r="D70" s="312" t="s">
        <v>2922</v>
      </c>
      <c r="E70" s="4">
        <f t="shared" si="0"/>
        <v>51.56666666666667</v>
      </c>
      <c r="F70" s="4">
        <f t="shared" si="1"/>
        <v>1.7666666666666666</v>
      </c>
      <c r="G70" s="265"/>
      <c r="H70" s="266"/>
    </row>
    <row r="71" spans="1:8" ht="12.75">
      <c r="A71" s="311" t="s">
        <v>1610</v>
      </c>
      <c r="B71" s="243"/>
      <c r="C71" s="312" t="s">
        <v>1614</v>
      </c>
      <c r="D71" s="312" t="s">
        <v>1611</v>
      </c>
      <c r="E71" s="4">
        <f t="shared" si="0"/>
        <v>51.31666666666667</v>
      </c>
      <c r="F71" s="4">
        <f t="shared" si="1"/>
        <v>2.2091666666666665</v>
      </c>
      <c r="G71" s="265"/>
      <c r="H71" s="266"/>
    </row>
    <row r="72" spans="1:8" ht="12.75">
      <c r="A72" s="311" t="s">
        <v>2923</v>
      </c>
      <c r="B72" s="243" t="s">
        <v>2818</v>
      </c>
      <c r="C72" s="312" t="s">
        <v>2924</v>
      </c>
      <c r="D72" s="312" t="s">
        <v>2925</v>
      </c>
      <c r="E72" s="4">
        <f t="shared" si="0"/>
        <v>53.41</v>
      </c>
      <c r="F72" s="4">
        <f t="shared" si="1"/>
        <v>2.6</v>
      </c>
      <c r="G72" s="265"/>
      <c r="H72" s="266"/>
    </row>
    <row r="73" spans="1:8" ht="12.75">
      <c r="A73" s="311" t="s">
        <v>2926</v>
      </c>
      <c r="B73" s="243" t="s">
        <v>2818</v>
      </c>
      <c r="C73" s="312" t="s">
        <v>2927</v>
      </c>
      <c r="D73" s="312" t="s">
        <v>2928</v>
      </c>
      <c r="E73" s="4">
        <f t="shared" si="0"/>
        <v>51.166666666666664</v>
      </c>
      <c r="F73" s="4">
        <f t="shared" si="1"/>
        <v>3.3333333333333335</v>
      </c>
      <c r="G73" s="265"/>
      <c r="H73" s="266"/>
    </row>
    <row r="74" spans="1:8" ht="12.75">
      <c r="A74" s="311" t="s">
        <v>2929</v>
      </c>
      <c r="B74" s="243" t="s">
        <v>2818</v>
      </c>
      <c r="C74" s="312" t="s">
        <v>2930</v>
      </c>
      <c r="D74" s="312" t="s">
        <v>2931</v>
      </c>
      <c r="E74" s="4">
        <f t="shared" si="0"/>
        <v>53.38333333333333</v>
      </c>
      <c r="F74" s="4">
        <f t="shared" si="1"/>
        <v>3.216666666666667</v>
      </c>
      <c r="G74" s="265"/>
      <c r="H74" s="266"/>
    </row>
    <row r="75" spans="1:8" ht="12.75">
      <c r="A75" s="311" t="s">
        <v>1987</v>
      </c>
      <c r="B75" s="243"/>
      <c r="C75" s="312" t="s">
        <v>1995</v>
      </c>
      <c r="D75" s="312" t="s">
        <v>1996</v>
      </c>
      <c r="E75" s="333">
        <v>52.96633333333333</v>
      </c>
      <c r="F75" s="333">
        <v>2.6811666666666665</v>
      </c>
      <c r="G75" s="265"/>
      <c r="H75" s="266"/>
    </row>
    <row r="76" spans="1:8" ht="12.75">
      <c r="A76" s="311" t="s">
        <v>2932</v>
      </c>
      <c r="B76" s="243" t="s">
        <v>2818</v>
      </c>
      <c r="C76" s="312" t="s">
        <v>2933</v>
      </c>
      <c r="D76" s="312" t="s">
        <v>2934</v>
      </c>
      <c r="E76" s="4">
        <f aca="true" t="shared" si="3" ref="E76:E82">MID(C76,2,2)+(MID(C76,4,5)/60)</f>
        <v>54.541666666666664</v>
      </c>
      <c r="F76" s="4">
        <f aca="true" t="shared" si="4" ref="F76:F82">IF(LEFT(D76,1)="W",MID(D76,2,3)+(MID(D76,5,5)/60),-MID(D76,2,3)-(MID(D76,5,5)/60))</f>
        <v>3.5843333333333334</v>
      </c>
      <c r="G76" s="265"/>
      <c r="H76" s="266"/>
    </row>
    <row r="77" spans="1:8" ht="12.75">
      <c r="A77" s="311" t="s">
        <v>1725</v>
      </c>
      <c r="B77" s="243"/>
      <c r="C77" s="312" t="s">
        <v>2553</v>
      </c>
      <c r="D77" s="312" t="s">
        <v>2884</v>
      </c>
      <c r="E77" s="333">
        <f t="shared" si="3"/>
        <v>53.4</v>
      </c>
      <c r="F77" s="333">
        <f t="shared" si="4"/>
        <v>2.533333333333333</v>
      </c>
      <c r="G77" s="265"/>
      <c r="H77" s="266"/>
    </row>
    <row r="78" spans="1:8" ht="12.75">
      <c r="A78" s="311" t="s">
        <v>2935</v>
      </c>
      <c r="B78" s="243" t="s">
        <v>2818</v>
      </c>
      <c r="C78" s="312" t="s">
        <v>2936</v>
      </c>
      <c r="D78" s="312" t="s">
        <v>2884</v>
      </c>
      <c r="E78" s="4">
        <f t="shared" si="3"/>
        <v>53.18833333333333</v>
      </c>
      <c r="F78" s="4">
        <f t="shared" si="4"/>
        <v>2.533333333333333</v>
      </c>
      <c r="G78" s="265"/>
      <c r="H78" s="266"/>
    </row>
    <row r="79" spans="1:8" ht="12.75">
      <c r="A79" s="311" t="s">
        <v>2937</v>
      </c>
      <c r="B79" s="243" t="s">
        <v>2818</v>
      </c>
      <c r="C79" s="312" t="s">
        <v>2938</v>
      </c>
      <c r="D79" s="312" t="s">
        <v>3556</v>
      </c>
      <c r="E79" s="4">
        <f t="shared" si="3"/>
        <v>52.19</v>
      </c>
      <c r="F79" s="4">
        <f t="shared" si="4"/>
        <v>2.216666666666667</v>
      </c>
      <c r="G79" s="265"/>
      <c r="H79" s="266"/>
    </row>
    <row r="80" spans="1:8" ht="12.75">
      <c r="A80" s="311" t="s">
        <v>2939</v>
      </c>
      <c r="B80" s="243" t="s">
        <v>2818</v>
      </c>
      <c r="C80" s="312" t="s">
        <v>2940</v>
      </c>
      <c r="D80" s="312" t="s">
        <v>2941</v>
      </c>
      <c r="E80" s="4">
        <f t="shared" si="3"/>
        <v>53.05833333333333</v>
      </c>
      <c r="F80" s="4">
        <f t="shared" si="4"/>
        <v>3</v>
      </c>
      <c r="G80" s="265"/>
      <c r="H80" s="266"/>
    </row>
    <row r="81" spans="1:8" ht="12.75">
      <c r="A81" s="311" t="s">
        <v>2942</v>
      </c>
      <c r="B81" s="243" t="s">
        <v>2818</v>
      </c>
      <c r="C81" s="312" t="s">
        <v>2943</v>
      </c>
      <c r="D81" s="312" t="s">
        <v>2944</v>
      </c>
      <c r="E81" s="4">
        <f t="shared" si="3"/>
        <v>53.89666666666667</v>
      </c>
      <c r="F81" s="4">
        <f t="shared" si="4"/>
        <v>1.0666666666666667</v>
      </c>
      <c r="G81" s="265"/>
      <c r="H81" s="266"/>
    </row>
    <row r="82" spans="5:8" ht="12.75">
      <c r="E82" s="4" t="e">
        <f t="shared" si="3"/>
        <v>#VALUE!</v>
      </c>
      <c r="F82" s="4" t="e">
        <f t="shared" si="4"/>
        <v>#VALUE!</v>
      </c>
      <c r="G82" s="265"/>
      <c r="H82" s="266"/>
    </row>
    <row r="83" spans="1:8" ht="13.5" thickBot="1">
      <c r="A83" s="289"/>
      <c r="B83" s="290"/>
      <c r="C83" s="291"/>
      <c r="D83" s="291"/>
      <c r="E83" s="7" t="e">
        <f t="shared" si="0"/>
        <v>#VALUE!</v>
      </c>
      <c r="F83" s="7" t="e">
        <f t="shared" si="1"/>
        <v>#VALUE!</v>
      </c>
      <c r="G83" s="267"/>
      <c r="H83" s="268"/>
    </row>
    <row r="84" spans="1:8" ht="12.75">
      <c r="A84" s="313" t="s">
        <v>2945</v>
      </c>
      <c r="B84" s="269" t="s">
        <v>2946</v>
      </c>
      <c r="C84" s="314" t="s">
        <v>2947</v>
      </c>
      <c r="D84" s="314" t="s">
        <v>2948</v>
      </c>
      <c r="E84" s="269">
        <f t="shared" si="0"/>
        <v>57.200833333333335</v>
      </c>
      <c r="F84" s="269">
        <f t="shared" si="1"/>
        <v>2.191</v>
      </c>
      <c r="G84" s="269"/>
      <c r="H84" s="286" t="s">
        <v>2628</v>
      </c>
    </row>
    <row r="85" spans="1:8" ht="12.75">
      <c r="A85" s="313" t="s">
        <v>2949</v>
      </c>
      <c r="B85" s="269" t="s">
        <v>2950</v>
      </c>
      <c r="C85" s="314" t="s">
        <v>2951</v>
      </c>
      <c r="D85" s="314" t="s">
        <v>2952</v>
      </c>
      <c r="E85" s="269">
        <f t="shared" si="0"/>
        <v>52.10766666666667</v>
      </c>
      <c r="F85" s="269">
        <f t="shared" si="1"/>
        <v>4.538833333333333</v>
      </c>
      <c r="G85" s="269"/>
      <c r="H85" s="270"/>
    </row>
    <row r="86" spans="1:8" ht="12.75">
      <c r="A86" s="313" t="s">
        <v>2953</v>
      </c>
      <c r="B86" s="269" t="s">
        <v>2954</v>
      </c>
      <c r="C86" s="314" t="s">
        <v>2955</v>
      </c>
      <c r="D86" s="314" t="s">
        <v>2956</v>
      </c>
      <c r="E86" s="269">
        <f>MID(C86,2,2)+(MID(C86,4,5)/60)</f>
        <v>51.687</v>
      </c>
      <c r="F86" s="269">
        <f>IF(LEFT(D86,1)="W",MID(D86,2,3)+(MID(D86,5,5)/60),-MID(D86,2,3)-(MID(D86,5,5)/60))</f>
        <v>1.3145</v>
      </c>
      <c r="G86" s="269"/>
      <c r="H86" s="270"/>
    </row>
    <row r="87" spans="1:8" ht="12.75">
      <c r="A87" s="313" t="s">
        <v>2957</v>
      </c>
      <c r="B87" s="315" t="s">
        <v>2818</v>
      </c>
      <c r="C87" s="314" t="s">
        <v>2958</v>
      </c>
      <c r="D87" s="314" t="s">
        <v>2959</v>
      </c>
      <c r="E87" s="269">
        <f t="shared" si="0"/>
        <v>57.075</v>
      </c>
      <c r="F87" s="269">
        <f t="shared" si="1"/>
        <v>2.8333333333333335</v>
      </c>
      <c r="G87" s="269"/>
      <c r="H87" s="270"/>
    </row>
    <row r="88" spans="1:8" ht="12.75">
      <c r="A88" s="313" t="s">
        <v>2960</v>
      </c>
      <c r="B88" s="269" t="s">
        <v>2961</v>
      </c>
      <c r="C88" s="314" t="s">
        <v>2962</v>
      </c>
      <c r="D88" s="314" t="s">
        <v>2963</v>
      </c>
      <c r="E88" s="269">
        <f t="shared" si="0"/>
        <v>54.6575</v>
      </c>
      <c r="F88" s="269">
        <f t="shared" si="1"/>
        <v>6.215833333333333</v>
      </c>
      <c r="G88" s="269"/>
      <c r="H88" s="270"/>
    </row>
    <row r="89" spans="1:8" ht="12.75">
      <c r="A89" s="313" t="s">
        <v>2964</v>
      </c>
      <c r="B89" s="269" t="s">
        <v>2965</v>
      </c>
      <c r="C89" s="314" t="s">
        <v>2966</v>
      </c>
      <c r="D89" s="314" t="s">
        <v>2967</v>
      </c>
      <c r="E89" s="269">
        <f t="shared" si="0"/>
        <v>49.70616666666667</v>
      </c>
      <c r="F89" s="269">
        <f t="shared" si="1"/>
        <v>2.2146666666666666</v>
      </c>
      <c r="G89" s="269"/>
      <c r="H89" s="270"/>
    </row>
    <row r="90" spans="1:8" ht="12.75">
      <c r="A90" s="313" t="s">
        <v>2968</v>
      </c>
      <c r="B90" s="315" t="s">
        <v>2818</v>
      </c>
      <c r="C90" s="314" t="s">
        <v>2969</v>
      </c>
      <c r="D90" s="314" t="s">
        <v>2866</v>
      </c>
      <c r="E90" s="269">
        <f t="shared" si="0"/>
        <v>52</v>
      </c>
      <c r="F90" s="269">
        <f t="shared" si="1"/>
        <v>2</v>
      </c>
      <c r="G90" s="269"/>
      <c r="H90" s="270"/>
    </row>
    <row r="91" spans="1:8" ht="12.75">
      <c r="A91" s="313" t="s">
        <v>2970</v>
      </c>
      <c r="B91" s="315" t="s">
        <v>2818</v>
      </c>
      <c r="C91" s="314" t="s">
        <v>2971</v>
      </c>
      <c r="D91" s="314" t="s">
        <v>2972</v>
      </c>
      <c r="E91" s="269">
        <f t="shared" si="0"/>
        <v>54.371833333333335</v>
      </c>
      <c r="F91" s="269">
        <f t="shared" si="1"/>
        <v>4.423</v>
      </c>
      <c r="G91" s="269"/>
      <c r="H91" s="270"/>
    </row>
    <row r="92" spans="1:8" ht="12.75">
      <c r="A92" s="313" t="s">
        <v>2973</v>
      </c>
      <c r="B92" s="269" t="s">
        <v>2974</v>
      </c>
      <c r="C92" s="314" t="s">
        <v>2975</v>
      </c>
      <c r="D92" s="314" t="s">
        <v>2976</v>
      </c>
      <c r="E92" s="269">
        <f t="shared" si="0"/>
        <v>51.89</v>
      </c>
      <c r="F92" s="269">
        <f t="shared" si="1"/>
        <v>-0.4533333333333333</v>
      </c>
      <c r="G92" s="269"/>
      <c r="H92" s="270"/>
    </row>
    <row r="93" spans="1:8" ht="12.75">
      <c r="A93" s="313" t="s">
        <v>2977</v>
      </c>
      <c r="B93" s="269" t="s">
        <v>2978</v>
      </c>
      <c r="C93" s="314" t="s">
        <v>2688</v>
      </c>
      <c r="D93" s="314" t="s">
        <v>2689</v>
      </c>
      <c r="E93" s="269">
        <f t="shared" si="0"/>
        <v>51.428333333333335</v>
      </c>
      <c r="F93" s="269">
        <f t="shared" si="1"/>
        <v>0.66</v>
      </c>
      <c r="G93" s="269"/>
      <c r="H93" s="270"/>
    </row>
    <row r="94" spans="1:8" ht="12.75">
      <c r="A94" s="313" t="s">
        <v>2821</v>
      </c>
      <c r="B94" s="315" t="s">
        <v>2818</v>
      </c>
      <c r="C94" s="314" t="s">
        <v>2979</v>
      </c>
      <c r="D94" s="314" t="s">
        <v>2980</v>
      </c>
      <c r="E94" s="269">
        <f t="shared" si="0"/>
        <v>53.163666666666664</v>
      </c>
      <c r="F94" s="269">
        <f t="shared" si="1"/>
        <v>2.5695</v>
      </c>
      <c r="G94" s="269"/>
      <c r="H94" s="270"/>
    </row>
    <row r="95" spans="1:8" ht="12.75">
      <c r="A95" s="313" t="s">
        <v>2981</v>
      </c>
      <c r="B95" s="315" t="s">
        <v>2818</v>
      </c>
      <c r="C95" s="314" t="s">
        <v>2982</v>
      </c>
      <c r="D95" s="314" t="s">
        <v>2983</v>
      </c>
      <c r="E95" s="269">
        <f t="shared" si="0"/>
        <v>52.00833333333333</v>
      </c>
      <c r="F95" s="269">
        <f t="shared" si="1"/>
        <v>-0.22783333333333333</v>
      </c>
      <c r="G95" s="269"/>
      <c r="H95" s="270"/>
    </row>
    <row r="96" spans="1:8" ht="12.75">
      <c r="A96" s="313" t="s">
        <v>2984</v>
      </c>
      <c r="B96" s="315" t="s">
        <v>2818</v>
      </c>
      <c r="C96" s="314" t="s">
        <v>2985</v>
      </c>
      <c r="D96" s="314" t="s">
        <v>2986</v>
      </c>
      <c r="E96" s="269">
        <f t="shared" si="0"/>
        <v>57.1</v>
      </c>
      <c r="F96" s="269">
        <f t="shared" si="1"/>
        <v>3.8833333333333333</v>
      </c>
      <c r="G96" s="269"/>
      <c r="H96" s="270"/>
    </row>
    <row r="97" spans="1:8" ht="12.75">
      <c r="A97" s="313" t="s">
        <v>2987</v>
      </c>
      <c r="B97" s="269" t="s">
        <v>2988</v>
      </c>
      <c r="C97" s="314" t="s">
        <v>2989</v>
      </c>
      <c r="D97" s="314" t="s">
        <v>2990</v>
      </c>
      <c r="E97" s="269">
        <f t="shared" si="0"/>
        <v>51.7835</v>
      </c>
      <c r="F97" s="269">
        <f t="shared" si="1"/>
        <v>0.9355</v>
      </c>
      <c r="G97" s="269"/>
      <c r="H97" s="270"/>
    </row>
    <row r="98" spans="1:8" ht="12.75">
      <c r="A98" s="313" t="s">
        <v>2991</v>
      </c>
      <c r="B98" s="315" t="s">
        <v>2818</v>
      </c>
      <c r="C98" s="314" t="s">
        <v>2992</v>
      </c>
      <c r="D98" s="314" t="s">
        <v>2993</v>
      </c>
      <c r="E98" s="269">
        <f t="shared" si="0"/>
        <v>51.542</v>
      </c>
      <c r="F98" s="269">
        <f t="shared" si="1"/>
        <v>2.3015</v>
      </c>
      <c r="G98" s="269"/>
      <c r="H98" s="270"/>
    </row>
    <row r="99" spans="1:8" ht="12.75">
      <c r="A99" s="313" t="s">
        <v>2994</v>
      </c>
      <c r="B99" s="269" t="s">
        <v>3704</v>
      </c>
      <c r="C99" s="314" t="s">
        <v>2995</v>
      </c>
      <c r="D99" s="314" t="s">
        <v>2996</v>
      </c>
      <c r="E99" s="269">
        <f aca="true" t="shared" si="5" ref="E99:E164">MID(C99,2,2)+(MID(C99,4,5)/60)</f>
        <v>54.20883333333333</v>
      </c>
      <c r="F99" s="269">
        <f aca="true" t="shared" si="6" ref="F99:F164">IF(LEFT(D99,1)="W",MID(D99,2,3)+(MID(D99,5,5)/60),-MID(D99,2,3)-(MID(D99,5,5)/60))</f>
        <v>1.2850000000000001</v>
      </c>
      <c r="G99" s="269"/>
      <c r="H99" s="270"/>
    </row>
    <row r="100" spans="1:8" ht="12.75">
      <c r="A100" s="313" t="s">
        <v>2997</v>
      </c>
      <c r="B100" s="315" t="s">
        <v>2818</v>
      </c>
      <c r="C100" s="314" t="s">
        <v>2998</v>
      </c>
      <c r="D100" s="314" t="s">
        <v>2999</v>
      </c>
      <c r="E100" s="269">
        <f t="shared" si="5"/>
        <v>54.84916666666667</v>
      </c>
      <c r="F100" s="269">
        <f t="shared" si="6"/>
        <v>4.4505</v>
      </c>
      <c r="G100" s="269"/>
      <c r="H100" s="270"/>
    </row>
    <row r="101" spans="1:8" ht="12.75">
      <c r="A101" s="313" t="s">
        <v>3000</v>
      </c>
      <c r="B101" s="315" t="s">
        <v>2818</v>
      </c>
      <c r="C101" s="314" t="s">
        <v>3001</v>
      </c>
      <c r="D101" s="314" t="s">
        <v>3002</v>
      </c>
      <c r="E101" s="269">
        <f t="shared" si="5"/>
        <v>56.59866666666667</v>
      </c>
      <c r="F101" s="269">
        <f t="shared" si="6"/>
        <v>6.6205</v>
      </c>
      <c r="G101" s="269"/>
      <c r="H101" s="270"/>
    </row>
    <row r="102" spans="1:8" ht="12.75">
      <c r="A102" s="313" t="s">
        <v>3003</v>
      </c>
      <c r="B102" s="315" t="s">
        <v>2818</v>
      </c>
      <c r="C102" s="314" t="s">
        <v>3004</v>
      </c>
      <c r="D102" s="314" t="s">
        <v>3005</v>
      </c>
      <c r="E102" s="269">
        <f t="shared" si="5"/>
        <v>52.1045</v>
      </c>
      <c r="F102" s="269">
        <f t="shared" si="6"/>
        <v>1.3805</v>
      </c>
      <c r="G102" s="269"/>
      <c r="H102" s="270"/>
    </row>
    <row r="103" spans="1:8" ht="12.75">
      <c r="A103" s="313" t="s">
        <v>3006</v>
      </c>
      <c r="B103" s="269" t="s">
        <v>3007</v>
      </c>
      <c r="C103" s="314" t="s">
        <v>3008</v>
      </c>
      <c r="D103" s="314" t="s">
        <v>3009</v>
      </c>
      <c r="E103" s="269">
        <f t="shared" si="5"/>
        <v>52.967666666666666</v>
      </c>
      <c r="F103" s="269">
        <f t="shared" si="6"/>
        <v>0.5405</v>
      </c>
      <c r="G103" s="269"/>
      <c r="H103" s="270"/>
    </row>
    <row r="104" spans="1:8" ht="12.75">
      <c r="A104" s="313" t="s">
        <v>3010</v>
      </c>
      <c r="B104" s="269" t="s">
        <v>3011</v>
      </c>
      <c r="C104" s="314" t="s">
        <v>3012</v>
      </c>
      <c r="D104" s="314" t="s">
        <v>3013</v>
      </c>
      <c r="E104" s="269">
        <f t="shared" si="5"/>
        <v>57.01983333333333</v>
      </c>
      <c r="F104" s="269">
        <f t="shared" si="6"/>
        <v>7.440166666666666</v>
      </c>
      <c r="G104" s="269"/>
      <c r="H104" s="270"/>
    </row>
    <row r="105" spans="1:8" ht="12.75">
      <c r="A105" s="313" t="s">
        <v>3014</v>
      </c>
      <c r="B105" s="269" t="s">
        <v>3015</v>
      </c>
      <c r="C105" s="314" t="s">
        <v>3016</v>
      </c>
      <c r="D105" s="314" t="s">
        <v>3020</v>
      </c>
      <c r="E105" s="269">
        <f t="shared" si="5"/>
        <v>54.131166666666665</v>
      </c>
      <c r="F105" s="269">
        <f t="shared" si="6"/>
        <v>3.2636666666666665</v>
      </c>
      <c r="G105" s="269"/>
      <c r="H105" s="270"/>
    </row>
    <row r="106" spans="1:8" ht="12.75">
      <c r="A106" s="313" t="s">
        <v>3021</v>
      </c>
      <c r="B106" s="269" t="s">
        <v>3022</v>
      </c>
      <c r="C106" s="314" t="s">
        <v>3023</v>
      </c>
      <c r="D106" s="314" t="s">
        <v>3024</v>
      </c>
      <c r="E106" s="269">
        <f t="shared" si="5"/>
        <v>53.471333333333334</v>
      </c>
      <c r="F106" s="269">
        <f t="shared" si="6"/>
        <v>2.3891666666666667</v>
      </c>
      <c r="G106" s="269"/>
      <c r="H106" s="270"/>
    </row>
    <row r="107" spans="1:8" ht="12.75">
      <c r="A107" s="313" t="s">
        <v>3025</v>
      </c>
      <c r="B107" s="269" t="s">
        <v>3026</v>
      </c>
      <c r="C107" s="314" t="s">
        <v>3027</v>
      </c>
      <c r="D107" s="314" t="s">
        <v>3028</v>
      </c>
      <c r="E107" s="269">
        <f t="shared" si="5"/>
        <v>52.42633333333333</v>
      </c>
      <c r="F107" s="269">
        <f t="shared" si="6"/>
        <v>-1.6215</v>
      </c>
      <c r="G107" s="269"/>
      <c r="H107" s="270"/>
    </row>
    <row r="108" spans="1:8" ht="12.75">
      <c r="A108" s="313" t="s">
        <v>3029</v>
      </c>
      <c r="B108" s="269" t="s">
        <v>3030</v>
      </c>
      <c r="C108" s="314" t="s">
        <v>3031</v>
      </c>
      <c r="D108" s="314" t="s">
        <v>3032</v>
      </c>
      <c r="E108" s="269">
        <f t="shared" si="5"/>
        <v>52.143</v>
      </c>
      <c r="F108" s="269">
        <f t="shared" si="6"/>
        <v>0.4046666666666667</v>
      </c>
      <c r="G108" s="269"/>
      <c r="H108" s="270"/>
    </row>
    <row r="109" spans="1:8" ht="12.75">
      <c r="A109" s="313" t="s">
        <v>3033</v>
      </c>
      <c r="B109" s="269" t="s">
        <v>2961</v>
      </c>
      <c r="C109" s="314" t="s">
        <v>2962</v>
      </c>
      <c r="D109" s="314" t="s">
        <v>2963</v>
      </c>
      <c r="E109" s="269">
        <f t="shared" si="5"/>
        <v>54.6575</v>
      </c>
      <c r="F109" s="269">
        <f t="shared" si="6"/>
        <v>6.215833333333333</v>
      </c>
      <c r="G109" s="269"/>
      <c r="H109" s="270"/>
    </row>
    <row r="110" spans="1:8" ht="12.75">
      <c r="A110" s="313" t="s">
        <v>3034</v>
      </c>
      <c r="B110" s="269" t="s">
        <v>3035</v>
      </c>
      <c r="C110" s="314" t="s">
        <v>3036</v>
      </c>
      <c r="D110" s="314" t="s">
        <v>3037</v>
      </c>
      <c r="E110" s="269">
        <f t="shared" si="5"/>
        <v>54.618</v>
      </c>
      <c r="F110" s="269">
        <f t="shared" si="6"/>
        <v>5.8715</v>
      </c>
      <c r="G110" s="269"/>
      <c r="H110" s="270"/>
    </row>
    <row r="111" spans="1:8" ht="12.75">
      <c r="A111" s="313" t="s">
        <v>3038</v>
      </c>
      <c r="B111" s="315" t="s">
        <v>2818</v>
      </c>
      <c r="C111" s="314" t="s">
        <v>3039</v>
      </c>
      <c r="D111" s="314" t="s">
        <v>3040</v>
      </c>
      <c r="E111" s="269">
        <f t="shared" si="5"/>
        <v>55.1</v>
      </c>
      <c r="F111" s="269">
        <f t="shared" si="6"/>
        <v>6.9675</v>
      </c>
      <c r="G111" s="269"/>
      <c r="H111" s="270"/>
    </row>
    <row r="112" spans="1:8" ht="12.75">
      <c r="A112" s="313" t="s">
        <v>3041</v>
      </c>
      <c r="B112" s="315" t="s">
        <v>2818</v>
      </c>
      <c r="C112" s="314" t="s">
        <v>3042</v>
      </c>
      <c r="D112" s="314" t="s">
        <v>3043</v>
      </c>
      <c r="E112" s="269">
        <f t="shared" si="5"/>
        <v>50.974666666666664</v>
      </c>
      <c r="F112" s="269">
        <f t="shared" si="6"/>
        <v>4.09</v>
      </c>
      <c r="G112" s="269"/>
      <c r="H112" s="270"/>
    </row>
    <row r="113" spans="1:8" ht="12.75">
      <c r="A113" s="313" t="s">
        <v>3044</v>
      </c>
      <c r="B113" s="269" t="s">
        <v>3045</v>
      </c>
      <c r="C113" s="314" t="s">
        <v>3046</v>
      </c>
      <c r="D113" s="314" t="s">
        <v>3047</v>
      </c>
      <c r="E113" s="269">
        <f t="shared" si="5"/>
        <v>50.685</v>
      </c>
      <c r="F113" s="269">
        <f t="shared" si="6"/>
        <v>1.1168333333333333</v>
      </c>
      <c r="G113" s="269"/>
      <c r="H113" s="270"/>
    </row>
    <row r="114" spans="1:8" ht="12.75">
      <c r="A114" s="313" t="s">
        <v>3048</v>
      </c>
      <c r="B114" s="269" t="s">
        <v>3049</v>
      </c>
      <c r="C114" s="314" t="s">
        <v>3050</v>
      </c>
      <c r="D114" s="314" t="s">
        <v>3051</v>
      </c>
      <c r="E114" s="269">
        <f t="shared" si="5"/>
        <v>57.47566666666667</v>
      </c>
      <c r="F114" s="269">
        <f t="shared" si="6"/>
        <v>7.352833333333334</v>
      </c>
      <c r="G114" s="269"/>
      <c r="H114" s="270"/>
    </row>
    <row r="115" spans="1:8" ht="12.75">
      <c r="A115" s="313" t="s">
        <v>3052</v>
      </c>
      <c r="B115" s="269" t="s">
        <v>3053</v>
      </c>
      <c r="C115" s="314" t="s">
        <v>3054</v>
      </c>
      <c r="D115" s="314" t="s">
        <v>3055</v>
      </c>
      <c r="E115" s="269">
        <f t="shared" si="5"/>
        <v>51.61633333333333</v>
      </c>
      <c r="F115" s="269">
        <f t="shared" si="6"/>
        <v>1.0958333333333334</v>
      </c>
      <c r="G115" s="269"/>
      <c r="H115" s="270"/>
    </row>
    <row r="116" spans="1:8" ht="12.75">
      <c r="A116" s="313" t="s">
        <v>3056</v>
      </c>
      <c r="B116" s="269" t="s">
        <v>3057</v>
      </c>
      <c r="C116" s="314" t="s">
        <v>3058</v>
      </c>
      <c r="D116" s="314" t="s">
        <v>3059</v>
      </c>
      <c r="E116" s="269">
        <f t="shared" si="5"/>
        <v>53.898666666666664</v>
      </c>
      <c r="F116" s="269">
        <f t="shared" si="6"/>
        <v>0.362</v>
      </c>
      <c r="G116" s="269"/>
      <c r="H116" s="270"/>
    </row>
    <row r="117" spans="1:8" ht="12.75">
      <c r="A117" s="313" t="s">
        <v>2803</v>
      </c>
      <c r="B117" s="269" t="s">
        <v>3060</v>
      </c>
      <c r="C117" s="314" t="s">
        <v>3061</v>
      </c>
      <c r="D117" s="314" t="s">
        <v>3062</v>
      </c>
      <c r="E117" s="269">
        <f t="shared" si="5"/>
        <v>51.33416666666667</v>
      </c>
      <c r="F117" s="269">
        <f t="shared" si="6"/>
        <v>-0.0355</v>
      </c>
      <c r="G117" s="269"/>
      <c r="H117" s="270"/>
    </row>
    <row r="118" spans="1:8" ht="12.75">
      <c r="A118" s="313" t="s">
        <v>3063</v>
      </c>
      <c r="B118" s="315" t="s">
        <v>2818</v>
      </c>
      <c r="C118" s="314" t="s">
        <v>3064</v>
      </c>
      <c r="D118" s="314" t="s">
        <v>3065</v>
      </c>
      <c r="E118" s="269">
        <f t="shared" si="5"/>
        <v>52.08866666666667</v>
      </c>
      <c r="F118" s="269">
        <f t="shared" si="6"/>
        <v>0.31833333333333336</v>
      </c>
      <c r="G118" s="269"/>
      <c r="H118" s="270"/>
    </row>
    <row r="119" spans="1:8" ht="12.75">
      <c r="A119" s="313" t="s">
        <v>3066</v>
      </c>
      <c r="B119" s="269" t="s">
        <v>3067</v>
      </c>
      <c r="C119" s="314" t="s">
        <v>3068</v>
      </c>
      <c r="D119" s="314" t="s">
        <v>3069</v>
      </c>
      <c r="E119" s="269">
        <f>MID(C119,2,2)+(MID(C119,4,5)/60)</f>
        <v>53.45216666666666</v>
      </c>
      <c r="F119" s="269">
        <f>IF(LEFT(D119,1)="W",MID(D119,2,3)+(MID(D119,5,5)/60),-MID(D119,2,3)-(MID(D119,5,5)/60))</f>
        <v>0.20416666666666666</v>
      </c>
      <c r="G119" s="269"/>
      <c r="H119" s="270"/>
    </row>
    <row r="120" spans="1:8" ht="12.75">
      <c r="A120" s="313" t="s">
        <v>3070</v>
      </c>
      <c r="B120" s="315" t="s">
        <v>2818</v>
      </c>
      <c r="C120" s="314" t="s">
        <v>3071</v>
      </c>
      <c r="D120" s="314" t="s">
        <v>3072</v>
      </c>
      <c r="E120" s="269">
        <f>MID(C120,2,2)+(MID(C120,4,5)/60)</f>
        <v>53.64533333333333</v>
      </c>
      <c r="F120" s="269">
        <f>IF(LEFT(D120,1)="W",MID(D120,2,3)+(MID(D120,5,5)/60),-MID(D120,2,3)-(MID(D120,5,5)/60))</f>
        <v>3.0286666666666666</v>
      </c>
      <c r="G120" s="269"/>
      <c r="H120" s="270"/>
    </row>
    <row r="121" spans="1:8" ht="12.75">
      <c r="A121" s="313" t="s">
        <v>2799</v>
      </c>
      <c r="B121" s="269" t="s">
        <v>3073</v>
      </c>
      <c r="C121" s="314" t="s">
        <v>3074</v>
      </c>
      <c r="D121" s="314" t="s">
        <v>3075</v>
      </c>
      <c r="E121" s="269">
        <f t="shared" si="5"/>
        <v>52.442</v>
      </c>
      <c r="F121" s="269">
        <f t="shared" si="6"/>
        <v>1.7381666666666666</v>
      </c>
      <c r="G121" s="269"/>
      <c r="H121" s="270"/>
    </row>
    <row r="122" spans="1:8" ht="12.75">
      <c r="A122" s="313" t="s">
        <v>823</v>
      </c>
      <c r="B122" s="269" t="s">
        <v>824</v>
      </c>
      <c r="C122" s="314" t="s">
        <v>825</v>
      </c>
      <c r="D122" s="314" t="s">
        <v>826</v>
      </c>
      <c r="E122" s="269">
        <f t="shared" si="5"/>
        <v>53.075</v>
      </c>
      <c r="F122" s="269">
        <f t="shared" si="6"/>
        <v>7.9</v>
      </c>
      <c r="G122" s="269"/>
      <c r="H122" s="270"/>
    </row>
    <row r="123" spans="1:8" ht="12.75">
      <c r="A123" s="313" t="s">
        <v>3076</v>
      </c>
      <c r="B123" s="269" t="s">
        <v>3077</v>
      </c>
      <c r="C123" s="314" t="s">
        <v>3078</v>
      </c>
      <c r="D123" s="314" t="s">
        <v>3079</v>
      </c>
      <c r="E123" s="269">
        <f t="shared" si="5"/>
        <v>51.324333333333335</v>
      </c>
      <c r="F123" s="269">
        <f t="shared" si="6"/>
        <v>0.8408333333333334</v>
      </c>
      <c r="G123" s="269"/>
      <c r="H123" s="270"/>
    </row>
    <row r="124" spans="1:8" ht="12.75">
      <c r="A124" s="313" t="s">
        <v>3080</v>
      </c>
      <c r="B124" s="269" t="s">
        <v>3081</v>
      </c>
      <c r="C124" s="314" t="s">
        <v>434</v>
      </c>
      <c r="D124" s="314" t="s">
        <v>3072</v>
      </c>
      <c r="E124" s="269">
        <f t="shared" si="5"/>
        <v>53.77166666666667</v>
      </c>
      <c r="F124" s="269">
        <f t="shared" si="6"/>
        <v>3.0286666666666666</v>
      </c>
      <c r="G124" s="269"/>
      <c r="H124" s="270"/>
    </row>
    <row r="125" spans="1:8" ht="12.75">
      <c r="A125" s="313" t="s">
        <v>3082</v>
      </c>
      <c r="B125" s="269" t="s">
        <v>3083</v>
      </c>
      <c r="C125" s="314" t="s">
        <v>3084</v>
      </c>
      <c r="D125" s="314" t="s">
        <v>3085</v>
      </c>
      <c r="E125" s="269">
        <f t="shared" si="5"/>
        <v>50.49216666666667</v>
      </c>
      <c r="F125" s="269">
        <f t="shared" si="6"/>
        <v>4.656833333333333</v>
      </c>
      <c r="G125" s="269"/>
      <c r="H125" s="270"/>
    </row>
    <row r="126" spans="1:8" ht="12.75">
      <c r="A126" s="313" t="s">
        <v>3086</v>
      </c>
      <c r="B126" s="269" t="s">
        <v>3087</v>
      </c>
      <c r="C126" s="314" t="s">
        <v>3088</v>
      </c>
      <c r="D126" s="314" t="s">
        <v>3089</v>
      </c>
      <c r="E126" s="269">
        <f t="shared" si="5"/>
        <v>51.611666666666665</v>
      </c>
      <c r="F126" s="269">
        <f t="shared" si="6"/>
        <v>0.8083333333333333</v>
      </c>
      <c r="G126" s="269"/>
      <c r="H126" s="270"/>
    </row>
    <row r="127" spans="1:8" ht="12.75">
      <c r="A127" s="313" t="s">
        <v>3090</v>
      </c>
      <c r="B127" s="269" t="s">
        <v>3091</v>
      </c>
      <c r="C127" s="314" t="s">
        <v>3092</v>
      </c>
      <c r="D127" s="314" t="s">
        <v>3093</v>
      </c>
      <c r="E127" s="269">
        <f t="shared" si="5"/>
        <v>51.157833333333336</v>
      </c>
      <c r="F127" s="269">
        <f t="shared" si="6"/>
        <v>1.7263333333333333</v>
      </c>
      <c r="G127" s="269"/>
      <c r="H127" s="270"/>
    </row>
    <row r="128" spans="1:8" ht="12.75">
      <c r="A128" s="313" t="s">
        <v>3094</v>
      </c>
      <c r="B128" s="315" t="s">
        <v>2818</v>
      </c>
      <c r="C128" s="314" t="s">
        <v>3095</v>
      </c>
      <c r="D128" s="314" t="s">
        <v>3096</v>
      </c>
      <c r="E128" s="269">
        <f t="shared" si="5"/>
        <v>52.58416666666667</v>
      </c>
      <c r="F128" s="269">
        <f t="shared" si="6"/>
        <v>-0.5235</v>
      </c>
      <c r="G128" s="269"/>
      <c r="H128" s="270"/>
    </row>
    <row r="129" spans="1:8" ht="12.75">
      <c r="A129" s="313" t="s">
        <v>3097</v>
      </c>
      <c r="B129" s="269" t="s">
        <v>3098</v>
      </c>
      <c r="C129" s="314"/>
      <c r="D129" s="314"/>
      <c r="E129" s="269" t="e">
        <f t="shared" si="5"/>
        <v>#VALUE!</v>
      </c>
      <c r="F129" s="269" t="e">
        <f t="shared" si="6"/>
        <v>#VALUE!</v>
      </c>
      <c r="G129" s="269"/>
      <c r="H129" s="270"/>
    </row>
    <row r="130" spans="1:8" ht="12.75">
      <c r="A130" s="313" t="s">
        <v>2793</v>
      </c>
      <c r="B130" s="269" t="s">
        <v>3099</v>
      </c>
      <c r="C130" s="314" t="s">
        <v>3100</v>
      </c>
      <c r="D130" s="314" t="s">
        <v>3101</v>
      </c>
      <c r="E130" s="269">
        <f>MID(C130,2,2)+(MID(C130,4,5)/60)</f>
        <v>52.209833333333336</v>
      </c>
      <c r="F130" s="269">
        <f>IF(LEFT(D130,1)="W",MID(D130,2,3)+(MID(D130,5,5)/60),-MID(D130,2,3)-(MID(D130,5,5)/60))</f>
        <v>0.04116666666666667</v>
      </c>
      <c r="G130" s="269"/>
      <c r="H130" s="270"/>
    </row>
    <row r="131" spans="1:8" ht="12.75">
      <c r="A131" s="313" t="s">
        <v>3102</v>
      </c>
      <c r="B131" s="269" t="s">
        <v>3103</v>
      </c>
      <c r="C131" s="314" t="s">
        <v>3104</v>
      </c>
      <c r="D131" s="314" t="s">
        <v>3105</v>
      </c>
      <c r="E131" s="269">
        <f t="shared" si="5"/>
        <v>50.7835</v>
      </c>
      <c r="F131" s="269">
        <f t="shared" si="6"/>
        <v>1.8363333333333334</v>
      </c>
      <c r="G131" s="269"/>
      <c r="H131" s="270"/>
    </row>
    <row r="132" spans="1:8" ht="12.75">
      <c r="A132" s="313" t="s">
        <v>3106</v>
      </c>
      <c r="B132" s="315" t="s">
        <v>2818</v>
      </c>
      <c r="C132" s="314" t="s">
        <v>3107</v>
      </c>
      <c r="D132" s="314" t="s">
        <v>3108</v>
      </c>
      <c r="E132" s="269">
        <f t="shared" si="5"/>
        <v>51.8875</v>
      </c>
      <c r="F132" s="269">
        <f t="shared" si="6"/>
        <v>-0.522</v>
      </c>
      <c r="G132" s="269"/>
      <c r="H132" s="270"/>
    </row>
    <row r="133" spans="1:8" ht="12.75">
      <c r="A133" s="313" t="s">
        <v>3109</v>
      </c>
      <c r="B133" s="315" t="s">
        <v>2818</v>
      </c>
      <c r="C133" s="314" t="s">
        <v>3110</v>
      </c>
      <c r="D133" s="314" t="s">
        <v>3111</v>
      </c>
      <c r="E133" s="269">
        <f t="shared" si="5"/>
        <v>53.80583333333333</v>
      </c>
      <c r="F133" s="269">
        <f t="shared" si="6"/>
        <v>0.9096666666666666</v>
      </c>
      <c r="G133" s="269"/>
      <c r="H133" s="270"/>
    </row>
    <row r="134" spans="1:8" ht="12.75">
      <c r="A134" s="313" t="s">
        <v>3112</v>
      </c>
      <c r="B134" s="315" t="s">
        <v>2818</v>
      </c>
      <c r="C134" s="314" t="s">
        <v>3113</v>
      </c>
      <c r="D134" s="314" t="s">
        <v>3114</v>
      </c>
      <c r="E134" s="269">
        <f t="shared" si="5"/>
        <v>52.50033333333333</v>
      </c>
      <c r="F134" s="269">
        <f t="shared" si="6"/>
        <v>2.5686666666666667</v>
      </c>
      <c r="G134" s="269"/>
      <c r="H134" s="270"/>
    </row>
    <row r="135" spans="1:8" ht="12.75">
      <c r="A135" s="313" t="s">
        <v>3115</v>
      </c>
      <c r="B135" s="315" t="s">
        <v>2818</v>
      </c>
      <c r="C135" s="314" t="s">
        <v>3116</v>
      </c>
      <c r="D135" s="314" t="s">
        <v>3117</v>
      </c>
      <c r="E135" s="269">
        <f t="shared" si="5"/>
        <v>51.383833333333335</v>
      </c>
      <c r="F135" s="269">
        <f t="shared" si="6"/>
        <v>1.1724999999999999</v>
      </c>
      <c r="G135" s="269"/>
      <c r="H135" s="270"/>
    </row>
    <row r="136" spans="1:8" ht="12.75">
      <c r="A136" s="313" t="s">
        <v>3118</v>
      </c>
      <c r="B136" s="269" t="s">
        <v>3119</v>
      </c>
      <c r="C136" s="314" t="s">
        <v>3120</v>
      </c>
      <c r="D136" s="314" t="s">
        <v>3121</v>
      </c>
      <c r="E136" s="269">
        <f t="shared" si="5"/>
        <v>51.37616666666667</v>
      </c>
      <c r="F136" s="269">
        <f t="shared" si="6"/>
        <v>2.704</v>
      </c>
      <c r="G136" s="269"/>
      <c r="H136" s="270"/>
    </row>
    <row r="137" spans="1:8" ht="12.75">
      <c r="A137" s="313" t="s">
        <v>3122</v>
      </c>
      <c r="B137" s="269" t="s">
        <v>2779</v>
      </c>
      <c r="C137" s="314" t="s">
        <v>3123</v>
      </c>
      <c r="D137" s="314" t="s">
        <v>3124</v>
      </c>
      <c r="E137" s="269">
        <f t="shared" si="5"/>
        <v>51.75</v>
      </c>
      <c r="F137" s="269">
        <f t="shared" si="6"/>
        <v>1.5836666666666668</v>
      </c>
      <c r="G137" s="269"/>
      <c r="H137" s="270"/>
    </row>
    <row r="138" spans="1:8" ht="12.75">
      <c r="A138" s="313" t="s">
        <v>3125</v>
      </c>
      <c r="B138" s="315" t="s">
        <v>2818</v>
      </c>
      <c r="C138" s="314" t="s">
        <v>3126</v>
      </c>
      <c r="D138" s="314" t="s">
        <v>3127</v>
      </c>
      <c r="E138" s="269">
        <f t="shared" si="5"/>
        <v>57.25083333333333</v>
      </c>
      <c r="F138" s="269">
        <f t="shared" si="6"/>
        <v>5.824833333333333</v>
      </c>
      <c r="G138" s="269"/>
      <c r="H138" s="270"/>
    </row>
    <row r="139" spans="1:8" ht="12.75">
      <c r="A139" s="313" t="s">
        <v>3128</v>
      </c>
      <c r="B139" s="269" t="s">
        <v>3129</v>
      </c>
      <c r="C139" s="314" t="s">
        <v>3130</v>
      </c>
      <c r="D139" s="314" t="s">
        <v>3131</v>
      </c>
      <c r="E139" s="269">
        <f t="shared" si="5"/>
        <v>51.350833333333334</v>
      </c>
      <c r="F139" s="269">
        <f t="shared" si="6"/>
        <v>0.47</v>
      </c>
      <c r="G139" s="269"/>
      <c r="H139" s="270"/>
    </row>
    <row r="140" spans="1:8" ht="12.75">
      <c r="A140" s="313" t="s">
        <v>3132</v>
      </c>
      <c r="B140" s="269" t="s">
        <v>3133</v>
      </c>
      <c r="C140" s="314" t="s">
        <v>3134</v>
      </c>
      <c r="D140" s="314" t="s">
        <v>3135</v>
      </c>
      <c r="E140" s="269">
        <f t="shared" si="5"/>
        <v>53.720333333333336</v>
      </c>
      <c r="F140" s="269">
        <f t="shared" si="6"/>
        <v>0.5696666666666667</v>
      </c>
      <c r="G140" s="269"/>
      <c r="H140" s="270"/>
    </row>
    <row r="141" spans="1:8" ht="12.75">
      <c r="A141" s="313" t="s">
        <v>3136</v>
      </c>
      <c r="B141" s="315" t="s">
        <v>2818</v>
      </c>
      <c r="C141" s="314" t="s">
        <v>3137</v>
      </c>
      <c r="D141" s="314" t="s">
        <v>3138</v>
      </c>
      <c r="E141" s="269">
        <f t="shared" si="5"/>
        <v>52.486666666666665</v>
      </c>
      <c r="F141" s="269">
        <f t="shared" si="6"/>
        <v>1.1291666666666667</v>
      </c>
      <c r="G141" s="269"/>
      <c r="H141" s="270"/>
    </row>
    <row r="142" spans="1:8" ht="12.75">
      <c r="A142" s="313" t="s">
        <v>3139</v>
      </c>
      <c r="B142" s="315" t="s">
        <v>2818</v>
      </c>
      <c r="C142" s="314"/>
      <c r="D142" s="314"/>
      <c r="E142" s="269" t="e">
        <f t="shared" si="5"/>
        <v>#VALUE!</v>
      </c>
      <c r="F142" s="269" t="e">
        <f t="shared" si="6"/>
        <v>#VALUE!</v>
      </c>
      <c r="G142" s="269"/>
      <c r="H142" s="270"/>
    </row>
    <row r="143" spans="1:8" ht="12.75">
      <c r="A143" s="313" t="s">
        <v>3140</v>
      </c>
      <c r="B143" s="315" t="s">
        <v>2818</v>
      </c>
      <c r="C143" s="314"/>
      <c r="D143" s="314"/>
      <c r="E143" s="269" t="e">
        <f t="shared" si="5"/>
        <v>#VALUE!</v>
      </c>
      <c r="F143" s="269" t="e">
        <f t="shared" si="6"/>
        <v>#VALUE!</v>
      </c>
      <c r="G143" s="269"/>
      <c r="H143" s="270"/>
    </row>
    <row r="144" spans="1:8" ht="12.75">
      <c r="A144" s="313" t="s">
        <v>3141</v>
      </c>
      <c r="B144" s="269" t="s">
        <v>3142</v>
      </c>
      <c r="C144" s="314" t="s">
        <v>3143</v>
      </c>
      <c r="D144" s="314" t="s">
        <v>3144</v>
      </c>
      <c r="E144" s="269">
        <f t="shared" si="5"/>
        <v>53.101333333333336</v>
      </c>
      <c r="F144" s="269">
        <f t="shared" si="6"/>
        <v>4.325</v>
      </c>
      <c r="G144" s="269"/>
      <c r="H144" s="270"/>
    </row>
    <row r="145" spans="1:8" ht="12.75">
      <c r="A145" s="313" t="s">
        <v>3148</v>
      </c>
      <c r="B145" s="269" t="s">
        <v>3149</v>
      </c>
      <c r="C145" s="314" t="s">
        <v>3150</v>
      </c>
      <c r="D145" s="314" t="s">
        <v>3151</v>
      </c>
      <c r="E145" s="269">
        <f t="shared" si="5"/>
        <v>52.205333333333336</v>
      </c>
      <c r="F145" s="269">
        <f t="shared" si="6"/>
        <v>-0.18533333333333332</v>
      </c>
      <c r="G145" s="269"/>
      <c r="H145" s="270"/>
    </row>
    <row r="146" spans="1:8" ht="12.75">
      <c r="A146" s="313" t="s">
        <v>1714</v>
      </c>
      <c r="B146" s="269" t="s">
        <v>3152</v>
      </c>
      <c r="C146" s="314" t="s">
        <v>3153</v>
      </c>
      <c r="D146" s="314" t="s">
        <v>3154</v>
      </c>
      <c r="E146" s="269">
        <f t="shared" si="5"/>
        <v>55.3705</v>
      </c>
      <c r="F146" s="269">
        <f t="shared" si="6"/>
        <v>5.686333333333334</v>
      </c>
      <c r="G146" s="269"/>
      <c r="H146" s="270"/>
    </row>
    <row r="147" spans="1:8" ht="12.75">
      <c r="A147" s="313" t="s">
        <v>3155</v>
      </c>
      <c r="B147" s="315" t="s">
        <v>2818</v>
      </c>
      <c r="C147" s="314" t="s">
        <v>3156</v>
      </c>
      <c r="D147" s="314" t="s">
        <v>3157</v>
      </c>
      <c r="E147" s="269">
        <f t="shared" si="5"/>
        <v>51.290166666666664</v>
      </c>
      <c r="F147" s="269">
        <f t="shared" si="6"/>
        <v>-0.9926666666666667</v>
      </c>
      <c r="G147" s="269"/>
      <c r="H147" s="270"/>
    </row>
    <row r="148" spans="1:8" ht="12.75">
      <c r="A148" s="313" t="s">
        <v>3158</v>
      </c>
      <c r="B148" s="269" t="s">
        <v>3159</v>
      </c>
      <c r="C148" s="314" t="s">
        <v>3160</v>
      </c>
      <c r="D148" s="314" t="s">
        <v>3161</v>
      </c>
      <c r="E148" s="269">
        <f t="shared" si="5"/>
        <v>51.4675</v>
      </c>
      <c r="F148" s="269">
        <f t="shared" si="6"/>
        <v>3.3621666666666665</v>
      </c>
      <c r="G148" s="269"/>
      <c r="H148" s="270"/>
    </row>
    <row r="149" spans="1:8" ht="12.75">
      <c r="A149" s="313" t="s">
        <v>3162</v>
      </c>
      <c r="B149" s="269" t="s">
        <v>3163</v>
      </c>
      <c r="C149" s="314" t="s">
        <v>3164</v>
      </c>
      <c r="D149" s="314" t="s">
        <v>3165</v>
      </c>
      <c r="E149" s="269">
        <f t="shared" si="5"/>
        <v>51.3885</v>
      </c>
      <c r="F149" s="269">
        <f t="shared" si="6"/>
        <v>3.323</v>
      </c>
      <c r="G149" s="269"/>
      <c r="H149" s="270"/>
    </row>
    <row r="150" spans="1:8" ht="12.75">
      <c r="A150" s="313" t="s">
        <v>2629</v>
      </c>
      <c r="B150" s="315" t="s">
        <v>2818</v>
      </c>
      <c r="C150" s="314" t="s">
        <v>2630</v>
      </c>
      <c r="D150" s="314" t="s">
        <v>1334</v>
      </c>
      <c r="E150" s="269">
        <f t="shared" si="5"/>
        <v>54.1575</v>
      </c>
      <c r="F150" s="269">
        <f t="shared" si="6"/>
        <v>2.9556666666666667</v>
      </c>
      <c r="G150" s="269"/>
      <c r="H150" s="270"/>
    </row>
    <row r="151" spans="1:8" ht="12.75">
      <c r="A151" s="313" t="s">
        <v>3166</v>
      </c>
      <c r="B151" s="269" t="s">
        <v>3167</v>
      </c>
      <c r="C151" s="314" t="s">
        <v>3168</v>
      </c>
      <c r="D151" s="314" t="s">
        <v>3169</v>
      </c>
      <c r="E151" s="269">
        <f t="shared" si="5"/>
        <v>54.939166666666665</v>
      </c>
      <c r="F151" s="269">
        <f t="shared" si="6"/>
        <v>2.8053333333333335</v>
      </c>
      <c r="G151" s="269"/>
      <c r="H151" s="270"/>
    </row>
    <row r="152" spans="1:8" ht="12.75">
      <c r="A152" s="313" t="s">
        <v>3170</v>
      </c>
      <c r="B152" s="269" t="s">
        <v>3171</v>
      </c>
      <c r="C152" s="314" t="s">
        <v>3172</v>
      </c>
      <c r="D152" s="314" t="s">
        <v>3173</v>
      </c>
      <c r="E152" s="269">
        <f t="shared" si="5"/>
        <v>51.67616666666667</v>
      </c>
      <c r="F152" s="269">
        <f t="shared" si="6"/>
        <v>1.0808333333333333</v>
      </c>
      <c r="G152" s="269"/>
      <c r="H152" s="270"/>
    </row>
    <row r="153" spans="1:8" ht="12.75">
      <c r="A153" s="313" t="s">
        <v>3174</v>
      </c>
      <c r="B153" s="269" t="s">
        <v>3175</v>
      </c>
      <c r="C153" s="314" t="s">
        <v>3176</v>
      </c>
      <c r="D153" s="314" t="s">
        <v>3177</v>
      </c>
      <c r="E153" s="269">
        <f t="shared" si="5"/>
        <v>51.208333333333336</v>
      </c>
      <c r="F153" s="269">
        <f t="shared" si="6"/>
        <v>-0.8291666666666667</v>
      </c>
      <c r="G153" s="269"/>
      <c r="H153" s="270"/>
    </row>
    <row r="154" spans="1:8" ht="12.75">
      <c r="A154" s="313" t="s">
        <v>3178</v>
      </c>
      <c r="B154" s="269" t="s">
        <v>3179</v>
      </c>
      <c r="C154" s="314" t="s">
        <v>3180</v>
      </c>
      <c r="D154" s="314" t="s">
        <v>3181</v>
      </c>
      <c r="E154" s="269">
        <f t="shared" si="5"/>
        <v>50.852666666666664</v>
      </c>
      <c r="F154" s="269">
        <f t="shared" si="6"/>
        <v>0.7515000000000001</v>
      </c>
      <c r="G154" s="269"/>
      <c r="H154" s="270"/>
    </row>
    <row r="155" spans="1:8" ht="12.75">
      <c r="A155" s="313" t="s">
        <v>3182</v>
      </c>
      <c r="B155" s="269" t="s">
        <v>3183</v>
      </c>
      <c r="C155" s="314" t="s">
        <v>3184</v>
      </c>
      <c r="D155" s="314" t="s">
        <v>3185</v>
      </c>
      <c r="E155" s="269">
        <f t="shared" si="5"/>
        <v>50.85966666666667</v>
      </c>
      <c r="F155" s="269">
        <f t="shared" si="6"/>
        <v>0.7596666666666666</v>
      </c>
      <c r="G155" s="269"/>
      <c r="H155" s="270"/>
    </row>
    <row r="156" spans="1:8" ht="12.75">
      <c r="A156" s="313" t="s">
        <v>3186</v>
      </c>
      <c r="B156" s="269" t="s">
        <v>3187</v>
      </c>
      <c r="C156" s="314" t="s">
        <v>3188</v>
      </c>
      <c r="D156" s="314" t="s">
        <v>3189</v>
      </c>
      <c r="E156" s="269">
        <f t="shared" si="5"/>
        <v>51.0855</v>
      </c>
      <c r="F156" s="269">
        <f t="shared" si="6"/>
        <v>4.1370000000000005</v>
      </c>
      <c r="G156" s="269"/>
      <c r="H156" s="270"/>
    </row>
    <row r="157" spans="1:8" ht="12.75">
      <c r="A157" s="313" t="s">
        <v>3190</v>
      </c>
      <c r="B157" s="269" t="s">
        <v>3191</v>
      </c>
      <c r="C157" s="314" t="s">
        <v>3192</v>
      </c>
      <c r="D157" s="314" t="s">
        <v>3193</v>
      </c>
      <c r="E157" s="269">
        <f t="shared" si="5"/>
        <v>53.836166666666664</v>
      </c>
      <c r="F157" s="269">
        <f t="shared" si="6"/>
        <v>1.1761666666666666</v>
      </c>
      <c r="G157" s="269"/>
      <c r="H157" s="270"/>
    </row>
    <row r="158" spans="1:8" ht="12.75">
      <c r="A158" s="313" t="s">
        <v>3194</v>
      </c>
      <c r="B158" s="269" t="s">
        <v>3195</v>
      </c>
      <c r="C158" s="314" t="s">
        <v>3196</v>
      </c>
      <c r="D158" s="314" t="s">
        <v>3197</v>
      </c>
      <c r="E158" s="269">
        <f t="shared" si="5"/>
        <v>51.785333333333334</v>
      </c>
      <c r="F158" s="269">
        <f t="shared" si="6"/>
        <v>-1.1288333333333334</v>
      </c>
      <c r="G158" s="269"/>
      <c r="H158" s="270"/>
    </row>
    <row r="159" spans="1:8" ht="12.75">
      <c r="A159" s="313" t="s">
        <v>3198</v>
      </c>
      <c r="B159" s="269" t="s">
        <v>3199</v>
      </c>
      <c r="C159" s="314" t="s">
        <v>3200</v>
      </c>
      <c r="D159" s="314" t="s">
        <v>3201</v>
      </c>
      <c r="E159" s="269">
        <f t="shared" si="5"/>
        <v>51.44083333333333</v>
      </c>
      <c r="F159" s="269">
        <f t="shared" si="6"/>
        <v>2.2800000000000002</v>
      </c>
      <c r="G159" s="269"/>
      <c r="H159" s="270"/>
    </row>
    <row r="160" spans="1:8" ht="12.75">
      <c r="A160" s="313" t="s">
        <v>3202</v>
      </c>
      <c r="B160" s="315" t="s">
        <v>2818</v>
      </c>
      <c r="C160" s="314" t="s">
        <v>3203</v>
      </c>
      <c r="D160" s="314" t="s">
        <v>3204</v>
      </c>
      <c r="E160" s="269">
        <f t="shared" si="5"/>
        <v>56.6</v>
      </c>
      <c r="F160" s="269">
        <f t="shared" si="6"/>
        <v>6.618333333333333</v>
      </c>
      <c r="G160" s="269"/>
      <c r="H160" s="270"/>
    </row>
    <row r="161" spans="1:8" ht="12.75">
      <c r="A161" s="313" t="s">
        <v>3205</v>
      </c>
      <c r="B161" s="315" t="s">
        <v>2818</v>
      </c>
      <c r="C161" s="314" t="s">
        <v>3206</v>
      </c>
      <c r="D161" s="314" t="s">
        <v>3207</v>
      </c>
      <c r="E161" s="269">
        <f t="shared" si="5"/>
        <v>56.043166666666664</v>
      </c>
      <c r="F161" s="269">
        <f t="shared" si="6"/>
        <v>6.240833333333334</v>
      </c>
      <c r="G161" s="269"/>
      <c r="H161" s="270"/>
    </row>
    <row r="162" spans="1:8" ht="12.75">
      <c r="A162" s="313" t="s">
        <v>3208</v>
      </c>
      <c r="B162" s="269" t="s">
        <v>3209</v>
      </c>
      <c r="C162" s="314" t="s">
        <v>3210</v>
      </c>
      <c r="D162" s="314" t="s">
        <v>3211</v>
      </c>
      <c r="E162" s="269">
        <f t="shared" si="5"/>
        <v>52.7565</v>
      </c>
      <c r="F162" s="269">
        <f t="shared" si="6"/>
        <v>-1.3686666666666667</v>
      </c>
      <c r="G162" s="269"/>
      <c r="H162" s="270"/>
    </row>
    <row r="163" spans="1:8" ht="12.75">
      <c r="A163" s="313" t="s">
        <v>3212</v>
      </c>
      <c r="B163" s="269" t="s">
        <v>3213</v>
      </c>
      <c r="C163" s="314" t="s">
        <v>3214</v>
      </c>
      <c r="D163" s="314" t="s">
        <v>3215</v>
      </c>
      <c r="E163" s="269">
        <f t="shared" si="5"/>
        <v>50.95916666666667</v>
      </c>
      <c r="F163" s="269">
        <f t="shared" si="6"/>
        <v>2.156833333333333</v>
      </c>
      <c r="G163" s="269"/>
      <c r="H163" s="270"/>
    </row>
    <row r="164" spans="1:8" ht="12.75">
      <c r="A164" s="313" t="s">
        <v>3216</v>
      </c>
      <c r="B164" s="269" t="s">
        <v>3217</v>
      </c>
      <c r="C164" s="314" t="s">
        <v>3218</v>
      </c>
      <c r="D164" s="314" t="s">
        <v>3219</v>
      </c>
      <c r="E164" s="269">
        <f t="shared" si="5"/>
        <v>53.091166666666666</v>
      </c>
      <c r="F164" s="269">
        <f t="shared" si="6"/>
        <v>0.14049999999999999</v>
      </c>
      <c r="G164" s="269"/>
      <c r="H164" s="270"/>
    </row>
    <row r="165" spans="1:8" ht="12.75">
      <c r="A165" s="313" t="s">
        <v>3220</v>
      </c>
      <c r="B165" s="269" t="s">
        <v>3221</v>
      </c>
      <c r="C165" s="314" t="s">
        <v>3222</v>
      </c>
      <c r="D165" s="314" t="s">
        <v>3223</v>
      </c>
      <c r="E165" s="269">
        <f aca="true" t="shared" si="7" ref="E165:E230">MID(C165,2,2)+(MID(C165,4,5)/60)</f>
        <v>52.641666666666666</v>
      </c>
      <c r="F165" s="269">
        <f aca="true" t="shared" si="8" ref="F165:F230">IF(LEFT(D165,1)="W",MID(D165,2,3)+(MID(D165,5,5)/60),-MID(D165,2,3)-(MID(D165,5,5)/60))</f>
        <v>2.3003333333333336</v>
      </c>
      <c r="G165" s="269"/>
      <c r="H165" s="270"/>
    </row>
    <row r="166" spans="1:8" ht="12.75">
      <c r="A166" s="313" t="s">
        <v>3224</v>
      </c>
      <c r="B166" s="269" t="s">
        <v>3225</v>
      </c>
      <c r="C166" s="314" t="s">
        <v>3226</v>
      </c>
      <c r="D166" s="314" t="s">
        <v>3227</v>
      </c>
      <c r="E166" s="269">
        <f t="shared" si="7"/>
        <v>52.74066666666667</v>
      </c>
      <c r="F166" s="269">
        <f t="shared" si="8"/>
        <v>0.6393333333333333</v>
      </c>
      <c r="G166" s="269"/>
      <c r="H166" s="270"/>
    </row>
    <row r="167" spans="1:8" ht="12.75">
      <c r="A167" s="313" t="s">
        <v>2798</v>
      </c>
      <c r="B167" s="269" t="s">
        <v>3228</v>
      </c>
      <c r="C167" s="314" t="s">
        <v>3229</v>
      </c>
      <c r="D167" s="314" t="s">
        <v>3230</v>
      </c>
      <c r="E167" s="269">
        <f t="shared" si="7"/>
        <v>52.371</v>
      </c>
      <c r="F167" s="269">
        <f t="shared" si="8"/>
        <v>1.4686666666666666</v>
      </c>
      <c r="G167" s="269"/>
      <c r="H167" s="270"/>
    </row>
    <row r="168" spans="1:8" ht="12.75">
      <c r="A168" s="313" t="s">
        <v>3231</v>
      </c>
      <c r="B168" s="269" t="s">
        <v>3232</v>
      </c>
      <c r="C168" s="314" t="s">
        <v>3233</v>
      </c>
      <c r="D168" s="314" t="s">
        <v>3234</v>
      </c>
      <c r="E168" s="269">
        <f t="shared" si="7"/>
        <v>52.07333333333333</v>
      </c>
      <c r="F168" s="269">
        <f t="shared" si="8"/>
        <v>0.605</v>
      </c>
      <c r="G168" s="269"/>
      <c r="H168" s="270"/>
    </row>
    <row r="169" spans="1:8" ht="12.75">
      <c r="A169" s="313" t="s">
        <v>3235</v>
      </c>
      <c r="B169" s="269" t="s">
        <v>3236</v>
      </c>
      <c r="C169" s="314" t="s">
        <v>3237</v>
      </c>
      <c r="D169" s="314" t="s">
        <v>3238</v>
      </c>
      <c r="E169" s="269">
        <f t="shared" si="7"/>
        <v>53.026</v>
      </c>
      <c r="F169" s="269">
        <f t="shared" si="8"/>
        <v>0.5021666666666667</v>
      </c>
      <c r="G169" s="269"/>
      <c r="H169" s="270"/>
    </row>
    <row r="170" spans="1:8" ht="12.75">
      <c r="A170" s="313" t="s">
        <v>3239</v>
      </c>
      <c r="B170" s="315" t="s">
        <v>2818</v>
      </c>
      <c r="C170" s="314"/>
      <c r="D170" s="314"/>
      <c r="E170" s="269" t="e">
        <f t="shared" si="7"/>
        <v>#VALUE!</v>
      </c>
      <c r="F170" s="269" t="e">
        <f t="shared" si="8"/>
        <v>#VALUE!</v>
      </c>
      <c r="G170" s="269"/>
      <c r="H170" s="270"/>
    </row>
    <row r="171" spans="1:8" ht="12.75">
      <c r="A171" s="313" t="s">
        <v>3240</v>
      </c>
      <c r="B171" s="315" t="s">
        <v>2818</v>
      </c>
      <c r="C171" s="314" t="s">
        <v>3241</v>
      </c>
      <c r="D171" s="314" t="s">
        <v>3242</v>
      </c>
      <c r="E171" s="269">
        <f t="shared" si="7"/>
        <v>52.907666666666664</v>
      </c>
      <c r="F171" s="269">
        <f t="shared" si="8"/>
        <v>-1.3231666666666666</v>
      </c>
      <c r="G171" s="269"/>
      <c r="H171" s="270"/>
    </row>
    <row r="172" spans="1:8" ht="12.75">
      <c r="A172" s="313" t="s">
        <v>3243</v>
      </c>
      <c r="B172" s="269" t="s">
        <v>3244</v>
      </c>
      <c r="C172" s="314" t="s">
        <v>3245</v>
      </c>
      <c r="D172" s="314" t="s">
        <v>3246</v>
      </c>
      <c r="E172" s="269">
        <f t="shared" si="7"/>
        <v>52.171166666666664</v>
      </c>
      <c r="F172" s="269">
        <f t="shared" si="8"/>
        <v>-1.1111666666666666</v>
      </c>
      <c r="G172" s="269"/>
      <c r="H172" s="270"/>
    </row>
    <row r="173" spans="1:8" ht="12.75">
      <c r="A173" s="313" t="s">
        <v>3247</v>
      </c>
      <c r="B173" s="269" t="s">
        <v>3248</v>
      </c>
      <c r="C173" s="314" t="s">
        <v>3249</v>
      </c>
      <c r="D173" s="314" t="s">
        <v>3250</v>
      </c>
      <c r="E173" s="269">
        <f t="shared" si="7"/>
        <v>50.084833333333336</v>
      </c>
      <c r="F173" s="269">
        <f t="shared" si="8"/>
        <v>5.257333333333333</v>
      </c>
      <c r="G173" s="269"/>
      <c r="H173" s="270"/>
    </row>
    <row r="174" spans="1:8" ht="12.75">
      <c r="A174" s="313" t="s">
        <v>3251</v>
      </c>
      <c r="B174" s="269" t="s">
        <v>3252</v>
      </c>
      <c r="C174" s="314" t="s">
        <v>3253</v>
      </c>
      <c r="D174" s="314" t="s">
        <v>3254</v>
      </c>
      <c r="E174" s="269">
        <f t="shared" si="7"/>
        <v>55.972166666666666</v>
      </c>
      <c r="F174" s="269">
        <f t="shared" si="8"/>
        <v>3.966666666666667</v>
      </c>
      <c r="G174" s="269"/>
      <c r="H174" s="270"/>
    </row>
    <row r="175" spans="1:8" ht="12.75">
      <c r="A175" s="313" t="s">
        <v>3255</v>
      </c>
      <c r="B175" s="269" t="s">
        <v>3256</v>
      </c>
      <c r="C175" s="314" t="s">
        <v>3257</v>
      </c>
      <c r="D175" s="314" t="s">
        <v>3258</v>
      </c>
      <c r="E175" s="269">
        <f t="shared" si="7"/>
        <v>50.87583333333333</v>
      </c>
      <c r="F175" s="269">
        <f t="shared" si="8"/>
        <v>-0.15533333333333335</v>
      </c>
      <c r="G175" s="269"/>
      <c r="H175" s="270"/>
    </row>
    <row r="176" spans="1:8" ht="12.75">
      <c r="A176" s="313" t="s">
        <v>3259</v>
      </c>
      <c r="B176" s="315" t="s">
        <v>2818</v>
      </c>
      <c r="C176" s="314" t="s">
        <v>3260</v>
      </c>
      <c r="D176" s="314" t="s">
        <v>3261</v>
      </c>
      <c r="E176" s="269">
        <f t="shared" si="7"/>
        <v>52.506166666666665</v>
      </c>
      <c r="F176" s="269">
        <f t="shared" si="8"/>
        <v>0.5891666666666667</v>
      </c>
      <c r="G176" s="269"/>
      <c r="H176" s="270"/>
    </row>
    <row r="177" spans="1:8" ht="12.75">
      <c r="A177" s="313" t="s">
        <v>3262</v>
      </c>
      <c r="B177" s="269" t="s">
        <v>3263</v>
      </c>
      <c r="C177" s="314" t="s">
        <v>3264</v>
      </c>
      <c r="D177" s="314" t="s">
        <v>3265</v>
      </c>
      <c r="E177" s="269">
        <f t="shared" si="7"/>
        <v>51.587</v>
      </c>
      <c r="F177" s="269">
        <f t="shared" si="8"/>
        <v>0.5043333333333334</v>
      </c>
      <c r="G177" s="269"/>
      <c r="H177" s="270"/>
    </row>
    <row r="178" spans="1:8" ht="12.75">
      <c r="A178" s="313" t="s">
        <v>3266</v>
      </c>
      <c r="B178" s="269" t="s">
        <v>3267</v>
      </c>
      <c r="C178" s="314" t="s">
        <v>3268</v>
      </c>
      <c r="D178" s="314" t="s">
        <v>3269</v>
      </c>
      <c r="E178" s="269">
        <f t="shared" si="7"/>
        <v>52.85966666666667</v>
      </c>
      <c r="F178" s="269">
        <f t="shared" si="8"/>
        <v>1.6175</v>
      </c>
      <c r="G178" s="269"/>
      <c r="H178" s="270"/>
    </row>
    <row r="179" spans="1:8" ht="12.75">
      <c r="A179" s="313" t="s">
        <v>3270</v>
      </c>
      <c r="B179" s="269" t="s">
        <v>3271</v>
      </c>
      <c r="C179" s="314" t="s">
        <v>3272</v>
      </c>
      <c r="D179" s="314" t="s">
        <v>3273</v>
      </c>
      <c r="E179" s="269">
        <f t="shared" si="7"/>
        <v>54.12583333333333</v>
      </c>
      <c r="F179" s="269">
        <f t="shared" si="8"/>
        <v>1.4051666666666667</v>
      </c>
      <c r="G179" s="269"/>
      <c r="H179" s="270"/>
    </row>
    <row r="180" spans="1:8" ht="12.75">
      <c r="A180" s="313" t="s">
        <v>2845</v>
      </c>
      <c r="B180" s="269" t="s">
        <v>2846</v>
      </c>
      <c r="C180" s="314" t="s">
        <v>2847</v>
      </c>
      <c r="D180" s="314" t="s">
        <v>2848</v>
      </c>
      <c r="E180" s="269">
        <f t="shared" si="7"/>
        <v>53.473333333333336</v>
      </c>
      <c r="F180" s="269">
        <f t="shared" si="8"/>
        <v>1.0033333333333334</v>
      </c>
      <c r="G180" s="269"/>
      <c r="H180" s="270"/>
    </row>
    <row r="181" spans="1:8" ht="12.75">
      <c r="A181" s="313" t="s">
        <v>3274</v>
      </c>
      <c r="B181" s="315" t="s">
        <v>2818</v>
      </c>
      <c r="C181" s="314" t="s">
        <v>3275</v>
      </c>
      <c r="D181" s="314" t="s">
        <v>3276</v>
      </c>
      <c r="E181" s="269">
        <f t="shared" si="7"/>
        <v>57.86983333333333</v>
      </c>
      <c r="F181" s="269">
        <f t="shared" si="8"/>
        <v>4.0175</v>
      </c>
      <c r="G181" s="269"/>
      <c r="H181" s="270"/>
    </row>
    <row r="182" spans="1:8" ht="12.75">
      <c r="A182" s="313" t="s">
        <v>3277</v>
      </c>
      <c r="B182" s="315" t="s">
        <v>2818</v>
      </c>
      <c r="C182" s="314" t="s">
        <v>3278</v>
      </c>
      <c r="D182" s="314" t="s">
        <v>3279</v>
      </c>
      <c r="E182" s="269">
        <f t="shared" si="7"/>
        <v>58.586</v>
      </c>
      <c r="F182" s="269">
        <f t="shared" si="8"/>
        <v>3.7191666666666667</v>
      </c>
      <c r="G182" s="269"/>
      <c r="H182" s="270"/>
    </row>
    <row r="183" spans="1:8" ht="12.75">
      <c r="A183" s="313" t="s">
        <v>3280</v>
      </c>
      <c r="B183" s="315"/>
      <c r="C183" s="314" t="s">
        <v>3281</v>
      </c>
      <c r="D183" s="314" t="s">
        <v>3282</v>
      </c>
      <c r="E183" s="269">
        <f t="shared" si="7"/>
        <v>53.43333333333333</v>
      </c>
      <c r="F183" s="269">
        <f t="shared" si="8"/>
        <v>6.266666666666667</v>
      </c>
      <c r="G183" s="269"/>
      <c r="H183" s="270"/>
    </row>
    <row r="184" spans="1:8" ht="12.75">
      <c r="A184" s="313" t="s">
        <v>3283</v>
      </c>
      <c r="B184" s="269" t="s">
        <v>3284</v>
      </c>
      <c r="C184" s="314" t="s">
        <v>3285</v>
      </c>
      <c r="D184" s="314" t="s">
        <v>3286</v>
      </c>
      <c r="E184" s="269">
        <f t="shared" si="7"/>
        <v>56.4515</v>
      </c>
      <c r="F184" s="269">
        <f t="shared" si="8"/>
        <v>3.0075</v>
      </c>
      <c r="G184" s="269"/>
      <c r="H184" s="270"/>
    </row>
    <row r="185" spans="1:8" ht="12.75">
      <c r="A185" s="313" t="s">
        <v>3287</v>
      </c>
      <c r="B185" s="269" t="s">
        <v>3288</v>
      </c>
      <c r="C185" s="314" t="s">
        <v>3289</v>
      </c>
      <c r="D185" s="314" t="s">
        <v>3290</v>
      </c>
      <c r="E185" s="269">
        <f t="shared" si="7"/>
        <v>50.86333333333333</v>
      </c>
      <c r="F185" s="269">
        <f t="shared" si="8"/>
        <v>3.231333333333333</v>
      </c>
      <c r="G185" s="269"/>
      <c r="H185" s="270"/>
    </row>
    <row r="186" spans="1:8" ht="12.75">
      <c r="A186" s="313" t="s">
        <v>3291</v>
      </c>
      <c r="B186" s="269" t="s">
        <v>3292</v>
      </c>
      <c r="C186" s="314" t="s">
        <v>3293</v>
      </c>
      <c r="D186" s="314" t="s">
        <v>3294</v>
      </c>
      <c r="E186" s="269">
        <f t="shared" si="7"/>
        <v>51.1185</v>
      </c>
      <c r="F186" s="269">
        <f t="shared" si="8"/>
        <v>0.5203333333333333</v>
      </c>
      <c r="G186" s="269"/>
      <c r="H186" s="270"/>
    </row>
    <row r="187" spans="1:8" ht="12.75">
      <c r="A187" s="313" t="s">
        <v>3295</v>
      </c>
      <c r="B187" s="269" t="s">
        <v>3296</v>
      </c>
      <c r="C187" s="314" t="s">
        <v>3297</v>
      </c>
      <c r="D187" s="314" t="s">
        <v>3298</v>
      </c>
      <c r="E187" s="269">
        <f t="shared" si="7"/>
        <v>52.089333333333336</v>
      </c>
      <c r="F187" s="269">
        <f t="shared" si="8"/>
        <v>-0.13766666666666666</v>
      </c>
      <c r="G187" s="269"/>
      <c r="H187" s="270"/>
    </row>
    <row r="188" spans="1:8" ht="12.75">
      <c r="A188" s="313" t="s">
        <v>3299</v>
      </c>
      <c r="B188" s="269" t="s">
        <v>3300</v>
      </c>
      <c r="C188" s="314" t="s">
        <v>3301</v>
      </c>
      <c r="D188" s="314" t="s">
        <v>3302</v>
      </c>
      <c r="E188" s="269">
        <f t="shared" si="7"/>
        <v>50.928</v>
      </c>
      <c r="F188" s="269">
        <f t="shared" si="8"/>
        <v>3.9883333333333333</v>
      </c>
      <c r="G188" s="269"/>
      <c r="H188" s="270"/>
    </row>
    <row r="189" spans="1:8" ht="12.75">
      <c r="A189" s="313" t="s">
        <v>3303</v>
      </c>
      <c r="B189" s="269" t="s">
        <v>3304</v>
      </c>
      <c r="C189" s="314" t="s">
        <v>3305</v>
      </c>
      <c r="D189" s="314" t="s">
        <v>3306</v>
      </c>
      <c r="E189" s="269">
        <f t="shared" si="7"/>
        <v>51.909166666666664</v>
      </c>
      <c r="F189" s="269">
        <f t="shared" si="8"/>
        <v>-0.6871666666666666</v>
      </c>
      <c r="G189" s="269"/>
      <c r="H189" s="270"/>
    </row>
    <row r="190" spans="1:8" ht="12.75">
      <c r="A190" s="313" t="s">
        <v>3307</v>
      </c>
      <c r="B190" s="269" t="s">
        <v>3308</v>
      </c>
      <c r="C190" s="314" t="s">
        <v>3309</v>
      </c>
      <c r="D190" s="314" t="s">
        <v>3310</v>
      </c>
      <c r="E190" s="269">
        <f t="shared" si="7"/>
        <v>52.825833333333335</v>
      </c>
      <c r="F190" s="269">
        <f t="shared" si="8"/>
        <v>1.339</v>
      </c>
      <c r="G190" s="269"/>
      <c r="H190" s="270"/>
    </row>
    <row r="191" spans="1:8" ht="12.75">
      <c r="A191" s="313" t="s">
        <v>3311</v>
      </c>
      <c r="B191" s="315" t="s">
        <v>2818</v>
      </c>
      <c r="C191" s="314" t="s">
        <v>3312</v>
      </c>
      <c r="D191" s="314" t="s">
        <v>3313</v>
      </c>
      <c r="E191" s="269">
        <f t="shared" si="7"/>
        <v>52.7195</v>
      </c>
      <c r="F191" s="269">
        <f t="shared" si="8"/>
        <v>-0.5366666666666667</v>
      </c>
      <c r="G191" s="269"/>
      <c r="H191" s="270"/>
    </row>
    <row r="192" spans="1:8" ht="12.75">
      <c r="A192" s="313" t="s">
        <v>3314</v>
      </c>
      <c r="B192" s="269" t="s">
        <v>3315</v>
      </c>
      <c r="C192" s="314" t="s">
        <v>3316</v>
      </c>
      <c r="D192" s="314" t="s">
        <v>3317</v>
      </c>
      <c r="E192" s="269">
        <f t="shared" si="7"/>
        <v>59.18966666666667</v>
      </c>
      <c r="F192" s="269">
        <f t="shared" si="8"/>
        <v>2.7703333333333333</v>
      </c>
      <c r="G192" s="269"/>
      <c r="H192" s="270"/>
    </row>
    <row r="193" spans="1:8" ht="12.75">
      <c r="A193" s="313" t="s">
        <v>3318</v>
      </c>
      <c r="B193" s="269" t="s">
        <v>3319</v>
      </c>
      <c r="C193" s="314" t="s">
        <v>3320</v>
      </c>
      <c r="D193" s="314" t="s">
        <v>3321</v>
      </c>
      <c r="E193" s="269">
        <f t="shared" si="7"/>
        <v>55.941833333333335</v>
      </c>
      <c r="F193" s="269">
        <f t="shared" si="8"/>
        <v>3.372</v>
      </c>
      <c r="G193" s="269"/>
      <c r="H193" s="270"/>
    </row>
    <row r="194" spans="1:8" ht="12.75">
      <c r="A194" s="313" t="s">
        <v>3322</v>
      </c>
      <c r="B194" s="269" t="s">
        <v>3323</v>
      </c>
      <c r="C194" s="314" t="s">
        <v>3233</v>
      </c>
      <c r="D194" s="314" t="s">
        <v>3324</v>
      </c>
      <c r="E194" s="269">
        <f t="shared" si="7"/>
        <v>52.07333333333333</v>
      </c>
      <c r="F194" s="269">
        <f t="shared" si="8"/>
        <v>-0.9765</v>
      </c>
      <c r="G194" s="269"/>
      <c r="H194" s="270"/>
    </row>
    <row r="195" spans="1:8" ht="12.75">
      <c r="A195" s="313" t="s">
        <v>3325</v>
      </c>
      <c r="B195" s="269" t="s">
        <v>3326</v>
      </c>
      <c r="C195" s="314" t="s">
        <v>3327</v>
      </c>
      <c r="D195" s="314" t="s">
        <v>3328</v>
      </c>
      <c r="E195" s="269">
        <f t="shared" si="7"/>
        <v>51.653333333333336</v>
      </c>
      <c r="F195" s="269">
        <f t="shared" si="8"/>
        <v>0.319</v>
      </c>
      <c r="G195" s="269"/>
      <c r="H195" s="270"/>
    </row>
    <row r="196" spans="1:8" ht="12.75">
      <c r="A196" s="313" t="s">
        <v>3329</v>
      </c>
      <c r="B196" s="269" t="s">
        <v>3330</v>
      </c>
      <c r="C196" s="314" t="s">
        <v>3331</v>
      </c>
      <c r="D196" s="314" t="s">
        <v>3332</v>
      </c>
      <c r="E196" s="269">
        <f t="shared" si="7"/>
        <v>54.398833333333336</v>
      </c>
      <c r="F196" s="269">
        <f t="shared" si="8"/>
        <v>7.651666666666666</v>
      </c>
      <c r="G196" s="269"/>
      <c r="H196" s="270"/>
    </row>
    <row r="197" spans="1:8" ht="12.75">
      <c r="A197" s="313" t="s">
        <v>3333</v>
      </c>
      <c r="B197" s="269" t="s">
        <v>1491</v>
      </c>
      <c r="C197" s="314" t="s">
        <v>3334</v>
      </c>
      <c r="D197" s="314" t="s">
        <v>3335</v>
      </c>
      <c r="E197" s="269">
        <f t="shared" si="7"/>
        <v>51.9295</v>
      </c>
      <c r="F197" s="269">
        <f t="shared" si="8"/>
        <v>1.432</v>
      </c>
      <c r="G197" s="269"/>
      <c r="H197" s="270"/>
    </row>
    <row r="198" spans="1:8" ht="12.75">
      <c r="A198" s="313" t="s">
        <v>818</v>
      </c>
      <c r="B198" s="269" t="s">
        <v>819</v>
      </c>
      <c r="C198" s="314" t="s">
        <v>820</v>
      </c>
      <c r="D198" s="314" t="s">
        <v>821</v>
      </c>
      <c r="E198" s="269">
        <f t="shared" si="7"/>
        <v>52.8125</v>
      </c>
      <c r="F198" s="269">
        <f t="shared" si="8"/>
        <v>8.282333333333334</v>
      </c>
      <c r="G198" s="269"/>
      <c r="H198" s="270"/>
    </row>
    <row r="199" spans="1:8" ht="12.75">
      <c r="A199" s="313" t="s">
        <v>3336</v>
      </c>
      <c r="B199" s="269" t="s">
        <v>3337</v>
      </c>
      <c r="C199" s="314" t="s">
        <v>3338</v>
      </c>
      <c r="D199" s="314" t="s">
        <v>3339</v>
      </c>
      <c r="E199" s="269">
        <f t="shared" si="7"/>
        <v>50.7255</v>
      </c>
      <c r="F199" s="269">
        <f t="shared" si="8"/>
        <v>3.4223333333333334</v>
      </c>
      <c r="G199" s="269"/>
      <c r="H199" s="270"/>
    </row>
    <row r="200" spans="1:8" ht="12.75">
      <c r="A200" s="313" t="s">
        <v>3340</v>
      </c>
      <c r="B200" s="269" t="s">
        <v>3341</v>
      </c>
      <c r="C200" s="314" t="s">
        <v>3342</v>
      </c>
      <c r="D200" s="314" t="s">
        <v>3343</v>
      </c>
      <c r="E200" s="269">
        <f t="shared" si="7"/>
        <v>59.535666666666664</v>
      </c>
      <c r="F200" s="269">
        <f t="shared" si="8"/>
        <v>1.6204999999999998</v>
      </c>
      <c r="G200" s="269"/>
      <c r="H200" s="270"/>
    </row>
    <row r="201" spans="1:8" ht="12.75">
      <c r="A201" s="313" t="s">
        <v>3344</v>
      </c>
      <c r="B201" s="269" t="s">
        <v>3345</v>
      </c>
      <c r="C201" s="314" t="s">
        <v>3346</v>
      </c>
      <c r="D201" s="314" t="s">
        <v>3347</v>
      </c>
      <c r="E201" s="269">
        <f t="shared" si="7"/>
        <v>51.656</v>
      </c>
      <c r="F201" s="269">
        <f t="shared" si="8"/>
        <v>1.7690000000000001</v>
      </c>
      <c r="G201" s="269"/>
      <c r="H201" s="270"/>
    </row>
    <row r="202" spans="1:8" ht="12.75">
      <c r="A202" s="313" t="s">
        <v>3348</v>
      </c>
      <c r="B202" s="269" t="s">
        <v>3349</v>
      </c>
      <c r="C202" s="314" t="s">
        <v>3350</v>
      </c>
      <c r="D202" s="314" t="s">
        <v>3351</v>
      </c>
      <c r="E202" s="269">
        <f t="shared" si="7"/>
        <v>51.342666666666666</v>
      </c>
      <c r="F202" s="269">
        <f t="shared" si="8"/>
        <v>0.5516666666666666</v>
      </c>
      <c r="G202" s="269"/>
      <c r="H202" s="270"/>
    </row>
    <row r="203" spans="1:8" ht="12.75">
      <c r="A203" s="313" t="s">
        <v>3352</v>
      </c>
      <c r="B203" s="269" t="s">
        <v>3353</v>
      </c>
      <c r="C203" s="314" t="s">
        <v>3354</v>
      </c>
      <c r="D203" s="314" t="s">
        <v>3355</v>
      </c>
      <c r="E203" s="269">
        <f t="shared" si="7"/>
        <v>51.285666666666664</v>
      </c>
      <c r="F203" s="269">
        <f t="shared" si="8"/>
        <v>0.7583333333333333</v>
      </c>
      <c r="G203" s="269"/>
      <c r="H203" s="270"/>
    </row>
    <row r="204" spans="1:8" ht="12.75">
      <c r="A204" s="313" t="s">
        <v>3356</v>
      </c>
      <c r="B204" s="269" t="s">
        <v>3357</v>
      </c>
      <c r="C204" s="314" t="s">
        <v>3358</v>
      </c>
      <c r="D204" s="314" t="s">
        <v>3359</v>
      </c>
      <c r="E204" s="269">
        <f t="shared" si="7"/>
        <v>51.3305</v>
      </c>
      <c r="F204" s="269">
        <f t="shared" si="8"/>
        <v>-0.6011666666666666</v>
      </c>
      <c r="G204" s="269"/>
      <c r="H204" s="270"/>
    </row>
    <row r="205" spans="1:8" ht="12.75">
      <c r="A205" s="313" t="s">
        <v>3360</v>
      </c>
      <c r="B205" s="315" t="s">
        <v>2818</v>
      </c>
      <c r="C205" s="314" t="s">
        <v>3361</v>
      </c>
      <c r="D205" s="314" t="s">
        <v>3362</v>
      </c>
      <c r="E205" s="269">
        <f t="shared" si="7"/>
        <v>57.7555</v>
      </c>
      <c r="F205" s="269">
        <f t="shared" si="8"/>
        <v>3.9503333333333335</v>
      </c>
      <c r="G205" s="269"/>
      <c r="H205" s="270"/>
    </row>
    <row r="206" spans="1:8" ht="12.75">
      <c r="A206" s="313" t="s">
        <v>3363</v>
      </c>
      <c r="B206" s="315" t="s">
        <v>2818</v>
      </c>
      <c r="C206" s="314" t="s">
        <v>3364</v>
      </c>
      <c r="D206" s="314" t="s">
        <v>3365</v>
      </c>
      <c r="E206" s="269">
        <f t="shared" si="7"/>
        <v>52.704</v>
      </c>
      <c r="F206" s="269">
        <f t="shared" si="8"/>
        <v>-1.1915</v>
      </c>
      <c r="G206" s="269"/>
      <c r="H206" s="270"/>
    </row>
    <row r="207" spans="1:8" ht="12.75">
      <c r="A207" s="313" t="s">
        <v>3366</v>
      </c>
      <c r="B207" s="269" t="s">
        <v>3367</v>
      </c>
      <c r="C207" s="314" t="s">
        <v>3368</v>
      </c>
      <c r="D207" s="314" t="s">
        <v>3369</v>
      </c>
      <c r="E207" s="269">
        <f t="shared" si="7"/>
        <v>52.738166666666665</v>
      </c>
      <c r="F207" s="269">
        <f t="shared" si="8"/>
        <v>0.021666666666666667</v>
      </c>
      <c r="G207" s="269"/>
      <c r="H207" s="270"/>
    </row>
    <row r="208" spans="1:8" ht="12.75">
      <c r="A208" s="313" t="s">
        <v>3370</v>
      </c>
      <c r="B208" s="315" t="s">
        <v>2818</v>
      </c>
      <c r="C208" s="314" t="s">
        <v>3371</v>
      </c>
      <c r="D208" s="314" t="s">
        <v>3372</v>
      </c>
      <c r="E208" s="269">
        <f t="shared" si="7"/>
        <v>60.601</v>
      </c>
      <c r="F208" s="269">
        <f t="shared" si="8"/>
        <v>0.87</v>
      </c>
      <c r="G208" s="269"/>
      <c r="H208" s="270"/>
    </row>
    <row r="209" spans="1:8" ht="12.75">
      <c r="A209" s="313" t="s">
        <v>3373</v>
      </c>
      <c r="B209" s="269" t="s">
        <v>3374</v>
      </c>
      <c r="C209" s="314" t="s">
        <v>3375</v>
      </c>
      <c r="D209" s="314" t="s">
        <v>3376</v>
      </c>
      <c r="E209" s="269">
        <f t="shared" si="7"/>
        <v>56.18416666666667</v>
      </c>
      <c r="F209" s="269">
        <f t="shared" si="8"/>
        <v>3.208666666666667</v>
      </c>
      <c r="G209" s="269"/>
      <c r="H209" s="270"/>
    </row>
    <row r="210" spans="1:8" ht="12.75">
      <c r="A210" s="313" t="s">
        <v>3377</v>
      </c>
      <c r="B210" s="269" t="s">
        <v>3378</v>
      </c>
      <c r="C210" s="314" t="s">
        <v>3379</v>
      </c>
      <c r="D210" s="314" t="s">
        <v>3380</v>
      </c>
      <c r="E210" s="269">
        <f t="shared" si="7"/>
        <v>51.5185</v>
      </c>
      <c r="F210" s="269">
        <f t="shared" si="8"/>
        <v>2.570666666666667</v>
      </c>
      <c r="G210" s="269"/>
      <c r="H210" s="270"/>
    </row>
    <row r="211" spans="1:8" ht="12.75">
      <c r="A211" s="313" t="s">
        <v>3381</v>
      </c>
      <c r="B211" s="315" t="s">
        <v>2818</v>
      </c>
      <c r="C211" s="314" t="s">
        <v>3382</v>
      </c>
      <c r="D211" s="314" t="s">
        <v>3383</v>
      </c>
      <c r="E211" s="269">
        <f t="shared" si="7"/>
        <v>51.98416666666667</v>
      </c>
      <c r="F211" s="269">
        <f t="shared" si="8"/>
        <v>1.0508333333333333</v>
      </c>
      <c r="G211" s="269"/>
      <c r="H211" s="270"/>
    </row>
    <row r="212" spans="1:8" ht="12.75">
      <c r="A212" s="313" t="s">
        <v>3384</v>
      </c>
      <c r="B212" s="315" t="s">
        <v>2818</v>
      </c>
      <c r="C212" s="314" t="s">
        <v>3385</v>
      </c>
      <c r="D212" s="314" t="s">
        <v>3386</v>
      </c>
      <c r="E212" s="269">
        <f t="shared" si="7"/>
        <v>58.82416666666667</v>
      </c>
      <c r="F212" s="269">
        <f t="shared" si="8"/>
        <v>3.1401666666666666</v>
      </c>
      <c r="G212" s="269"/>
      <c r="H212" s="270"/>
    </row>
    <row r="213" spans="1:8" ht="12.75">
      <c r="A213" s="313" t="s">
        <v>3387</v>
      </c>
      <c r="B213" s="269" t="s">
        <v>3388</v>
      </c>
      <c r="C213" s="314" t="s">
        <v>3389</v>
      </c>
      <c r="D213" s="314" t="s">
        <v>3390</v>
      </c>
      <c r="E213" s="269">
        <f t="shared" si="7"/>
        <v>52.0775</v>
      </c>
      <c r="F213" s="269">
        <f t="shared" si="8"/>
        <v>-0.06166666666666667</v>
      </c>
      <c r="G213" s="269"/>
      <c r="H213" s="270"/>
    </row>
    <row r="214" spans="1:8" ht="12.75">
      <c r="A214" s="313" t="s">
        <v>3391</v>
      </c>
      <c r="B214" s="269" t="s">
        <v>3392</v>
      </c>
      <c r="C214" s="314" t="s">
        <v>3393</v>
      </c>
      <c r="D214" s="314" t="s">
        <v>3394</v>
      </c>
      <c r="E214" s="269">
        <f t="shared" si="7"/>
        <v>53.9805</v>
      </c>
      <c r="F214" s="269">
        <f t="shared" si="8"/>
        <v>0.8641666666666666</v>
      </c>
      <c r="G214" s="269"/>
      <c r="H214" s="270"/>
    </row>
    <row r="215" spans="1:8" ht="12.75">
      <c r="A215" s="313" t="s">
        <v>3395</v>
      </c>
      <c r="B215" s="269" t="s">
        <v>3396</v>
      </c>
      <c r="C215" s="314" t="s">
        <v>3397</v>
      </c>
      <c r="D215" s="314" t="s">
        <v>3398</v>
      </c>
      <c r="E215" s="269">
        <f t="shared" si="7"/>
        <v>53.2805</v>
      </c>
      <c r="F215" s="269">
        <f t="shared" si="8"/>
        <v>0.9513333333333333</v>
      </c>
      <c r="G215" s="269"/>
      <c r="H215" s="270"/>
    </row>
    <row r="216" spans="1:8" ht="12.75">
      <c r="A216" s="313" t="s">
        <v>3399</v>
      </c>
      <c r="B216" s="315" t="s">
        <v>2818</v>
      </c>
      <c r="C216" s="314" t="s">
        <v>3400</v>
      </c>
      <c r="D216" s="314" t="s">
        <v>3401</v>
      </c>
      <c r="E216" s="269">
        <f t="shared" si="7"/>
        <v>55.653333333333336</v>
      </c>
      <c r="F216" s="269">
        <f t="shared" si="8"/>
        <v>5.757833333333333</v>
      </c>
      <c r="G216" s="269"/>
      <c r="H216" s="270"/>
    </row>
    <row r="217" spans="1:8" ht="12.75">
      <c r="A217" s="313" t="s">
        <v>3402</v>
      </c>
      <c r="B217" s="269" t="s">
        <v>3403</v>
      </c>
      <c r="C217" s="314" t="s">
        <v>3404</v>
      </c>
      <c r="D217" s="314" t="s">
        <v>3405</v>
      </c>
      <c r="E217" s="269">
        <f t="shared" si="7"/>
        <v>55.85883333333334</v>
      </c>
      <c r="F217" s="269">
        <f t="shared" si="8"/>
        <v>4.4398333333333335</v>
      </c>
      <c r="G217" s="269"/>
      <c r="H217" s="270"/>
    </row>
    <row r="218" spans="1:8" ht="12.75">
      <c r="A218" s="313" t="s">
        <v>3406</v>
      </c>
      <c r="B218" s="269" t="s">
        <v>3407</v>
      </c>
      <c r="C218" s="314" t="s">
        <v>3408</v>
      </c>
      <c r="D218" s="314" t="s">
        <v>3409</v>
      </c>
      <c r="E218" s="269">
        <f t="shared" si="7"/>
        <v>55.8625</v>
      </c>
      <c r="F218" s="269">
        <f t="shared" si="8"/>
        <v>4.295833333333333</v>
      </c>
      <c r="G218" s="269"/>
      <c r="H218" s="270"/>
    </row>
    <row r="219" spans="1:8" ht="12.75">
      <c r="A219" s="313" t="s">
        <v>3410</v>
      </c>
      <c r="B219" s="315" t="s">
        <v>2818</v>
      </c>
      <c r="C219" s="314" t="s">
        <v>3411</v>
      </c>
      <c r="D219" s="314" t="s">
        <v>3412</v>
      </c>
      <c r="E219" s="269">
        <f t="shared" si="7"/>
        <v>56.517833333333336</v>
      </c>
      <c r="F219" s="269">
        <f t="shared" si="8"/>
        <v>5.904166666666667</v>
      </c>
      <c r="G219" s="269"/>
      <c r="H219" s="270"/>
    </row>
    <row r="220" spans="1:8" ht="12.75">
      <c r="A220" s="313" t="s">
        <v>2801</v>
      </c>
      <c r="B220" s="269" t="s">
        <v>3413</v>
      </c>
      <c r="C220" s="314" t="s">
        <v>3414</v>
      </c>
      <c r="D220" s="314" t="s">
        <v>3415</v>
      </c>
      <c r="E220" s="269">
        <f t="shared" si="7"/>
        <v>51.89416666666666</v>
      </c>
      <c r="F220" s="269">
        <f t="shared" si="8"/>
        <v>2.1671666666666667</v>
      </c>
      <c r="G220" s="269"/>
      <c r="H220" s="270"/>
    </row>
    <row r="221" spans="1:8" ht="12.75">
      <c r="A221" s="313" t="s">
        <v>3416</v>
      </c>
      <c r="B221" s="269" t="s">
        <v>3417</v>
      </c>
      <c r="C221" s="314" t="s">
        <v>3418</v>
      </c>
      <c r="D221" s="314" t="s">
        <v>3419</v>
      </c>
      <c r="E221" s="269">
        <f t="shared" si="7"/>
        <v>50.85916666666667</v>
      </c>
      <c r="F221" s="269">
        <f t="shared" si="8"/>
        <v>0.7591666666666667</v>
      </c>
      <c r="G221" s="269"/>
      <c r="H221" s="270"/>
    </row>
    <row r="222" spans="1:8" ht="12.75">
      <c r="A222" s="313" t="s">
        <v>3420</v>
      </c>
      <c r="B222" s="315" t="s">
        <v>2818</v>
      </c>
      <c r="C222" s="314" t="s">
        <v>3421</v>
      </c>
      <c r="D222" s="314" t="s">
        <v>3422</v>
      </c>
      <c r="E222" s="269">
        <f t="shared" si="7"/>
        <v>52.77883333333333</v>
      </c>
      <c r="F222" s="269">
        <f t="shared" si="8"/>
        <v>-0.6725</v>
      </c>
      <c r="G222" s="269"/>
      <c r="H222" s="270"/>
    </row>
    <row r="223" spans="1:8" ht="12.75">
      <c r="A223" s="313" t="s">
        <v>3423</v>
      </c>
      <c r="B223" s="269" t="s">
        <v>3424</v>
      </c>
      <c r="C223" s="314" t="s">
        <v>3425</v>
      </c>
      <c r="D223" s="314" t="s">
        <v>3426</v>
      </c>
      <c r="E223" s="269">
        <f t="shared" si="7"/>
        <v>52.635</v>
      </c>
      <c r="F223" s="269">
        <f t="shared" si="8"/>
        <v>-1.7233333333333332</v>
      </c>
      <c r="G223" s="269"/>
      <c r="H223" s="270"/>
    </row>
    <row r="224" spans="1:8" ht="12.75">
      <c r="A224" s="313" t="s">
        <v>3427</v>
      </c>
      <c r="B224" s="269" t="s">
        <v>3428</v>
      </c>
      <c r="C224" s="314" t="s">
        <v>3429</v>
      </c>
      <c r="D224" s="314" t="s">
        <v>3430</v>
      </c>
      <c r="E224" s="269">
        <f t="shared" si="7"/>
        <v>49.435</v>
      </c>
      <c r="F224" s="269">
        <f t="shared" si="8"/>
        <v>2.6016666666666666</v>
      </c>
      <c r="G224" s="269"/>
      <c r="H224" s="270"/>
    </row>
    <row r="225" spans="1:8" ht="12.75">
      <c r="A225" s="313" t="s">
        <v>3431</v>
      </c>
      <c r="B225" s="269" t="s">
        <v>3432</v>
      </c>
      <c r="C225" s="314" t="s">
        <v>3433</v>
      </c>
      <c r="D225" s="314" t="s">
        <v>3434</v>
      </c>
      <c r="E225" s="269">
        <f t="shared" si="7"/>
        <v>52.50933333333333</v>
      </c>
      <c r="F225" s="269">
        <f t="shared" si="8"/>
        <v>2.252666666666667</v>
      </c>
      <c r="G225" s="269"/>
      <c r="H225" s="270"/>
    </row>
    <row r="226" spans="1:8" ht="12.75">
      <c r="A226" s="313" t="s">
        <v>3435</v>
      </c>
      <c r="B226" s="269" t="s">
        <v>3436</v>
      </c>
      <c r="C226" s="314" t="s">
        <v>3437</v>
      </c>
      <c r="D226" s="314" t="s">
        <v>3438</v>
      </c>
      <c r="E226" s="269">
        <f t="shared" si="7"/>
        <v>51.7895</v>
      </c>
      <c r="F226" s="269">
        <f t="shared" si="8"/>
        <v>0.7366666666666667</v>
      </c>
      <c r="G226" s="269"/>
      <c r="H226" s="270"/>
    </row>
    <row r="227" spans="1:8" ht="12.75">
      <c r="A227" s="313" t="s">
        <v>3439</v>
      </c>
      <c r="B227" s="315" t="s">
        <v>2818</v>
      </c>
      <c r="C227" s="314" t="s">
        <v>3440</v>
      </c>
      <c r="D227" s="314" t="s">
        <v>3441</v>
      </c>
      <c r="E227" s="269">
        <f t="shared" si="7"/>
        <v>50.717666666666666</v>
      </c>
      <c r="F227" s="269">
        <f t="shared" si="8"/>
        <v>2.0236666666666667</v>
      </c>
      <c r="G227" s="269"/>
      <c r="H227" s="270"/>
    </row>
    <row r="228" spans="1:8" ht="12.75">
      <c r="A228" s="313" t="s">
        <v>3442</v>
      </c>
      <c r="B228" s="315" t="s">
        <v>2818</v>
      </c>
      <c r="C228" s="314" t="s">
        <v>3443</v>
      </c>
      <c r="D228" s="314" t="s">
        <v>3444</v>
      </c>
      <c r="E228" s="269">
        <f t="shared" si="7"/>
        <v>52.29966666666667</v>
      </c>
      <c r="F228" s="269">
        <f t="shared" si="8"/>
        <v>2.4703333333333335</v>
      </c>
      <c r="G228" s="269"/>
      <c r="H228" s="270"/>
    </row>
    <row r="229" spans="1:8" ht="12.75">
      <c r="A229" s="313" t="s">
        <v>3445</v>
      </c>
      <c r="B229" s="315" t="s">
        <v>2818</v>
      </c>
      <c r="C229" s="314" t="s">
        <v>3446</v>
      </c>
      <c r="D229" s="314" t="s">
        <v>3447</v>
      </c>
      <c r="E229" s="269">
        <f t="shared" si="7"/>
        <v>51.590666666666664</v>
      </c>
      <c r="F229" s="269">
        <f t="shared" si="8"/>
        <v>1.293</v>
      </c>
      <c r="G229" s="269"/>
      <c r="H229" s="270"/>
    </row>
    <row r="230" spans="1:8" ht="12.75">
      <c r="A230" s="313" t="s">
        <v>1329</v>
      </c>
      <c r="B230" s="269" t="s">
        <v>3448</v>
      </c>
      <c r="C230" s="314" t="s">
        <v>3449</v>
      </c>
      <c r="D230" s="314" t="s">
        <v>3450</v>
      </c>
      <c r="E230" s="269">
        <f t="shared" si="7"/>
        <v>51.824</v>
      </c>
      <c r="F230" s="269">
        <f t="shared" si="8"/>
        <v>4.958</v>
      </c>
      <c r="G230" s="269"/>
      <c r="H230" s="270"/>
    </row>
    <row r="231" spans="1:8" ht="12.75">
      <c r="A231" s="313" t="s">
        <v>2654</v>
      </c>
      <c r="B231" s="269" t="s">
        <v>3451</v>
      </c>
      <c r="C231" s="314" t="s">
        <v>3452</v>
      </c>
      <c r="D231" s="314" t="s">
        <v>3453</v>
      </c>
      <c r="E231" s="269">
        <f aca="true" t="shared" si="9" ref="E231:E294">MID(C231,2,2)+(MID(C231,4,5)/60)</f>
        <v>53.17366666666667</v>
      </c>
      <c r="F231" s="269">
        <f aca="true" t="shared" si="10" ref="F231:F294">IF(LEFT(D231,1)="W",MID(D231,2,3)+(MID(D231,5,5)/60),-MID(D231,2,3)-(MID(D231,5,5)/60))</f>
        <v>2.9596666666666667</v>
      </c>
      <c r="G231" s="269"/>
      <c r="H231" s="270"/>
    </row>
    <row r="232" spans="1:8" ht="12.75">
      <c r="A232" s="313" t="s">
        <v>3454</v>
      </c>
      <c r="B232" s="269" t="s">
        <v>3455</v>
      </c>
      <c r="C232" s="314" t="s">
        <v>3456</v>
      </c>
      <c r="D232" s="314" t="s">
        <v>3457</v>
      </c>
      <c r="E232" s="269">
        <f t="shared" si="9"/>
        <v>52.0195</v>
      </c>
      <c r="F232" s="269">
        <f t="shared" si="10"/>
        <v>1.135</v>
      </c>
      <c r="G232" s="269"/>
      <c r="H232" s="270"/>
    </row>
    <row r="233" spans="1:8" ht="12.75">
      <c r="A233" s="313" t="s">
        <v>3458</v>
      </c>
      <c r="B233" s="269" t="s">
        <v>3459</v>
      </c>
      <c r="C233" s="314" t="s">
        <v>3460</v>
      </c>
      <c r="D233" s="314" t="s">
        <v>3461</v>
      </c>
      <c r="E233" s="269">
        <f t="shared" si="9"/>
        <v>50.9835</v>
      </c>
      <c r="F233" s="269">
        <f t="shared" si="10"/>
        <v>2.3551666666666664</v>
      </c>
      <c r="G233" s="269"/>
      <c r="H233" s="270"/>
    </row>
    <row r="234" spans="1:8" ht="12.75">
      <c r="A234" s="313" t="s">
        <v>3462</v>
      </c>
      <c r="B234" s="269" t="s">
        <v>3463</v>
      </c>
      <c r="C234" s="314" t="s">
        <v>3464</v>
      </c>
      <c r="D234" s="314" t="s">
        <v>3465</v>
      </c>
      <c r="E234" s="269">
        <f t="shared" si="9"/>
        <v>52.5565</v>
      </c>
      <c r="F234" s="269">
        <f t="shared" si="10"/>
        <v>-1.1681666666666666</v>
      </c>
      <c r="G234" s="269"/>
      <c r="H234" s="270"/>
    </row>
    <row r="235" spans="1:8" ht="12.75">
      <c r="A235" s="313" t="s">
        <v>3466</v>
      </c>
      <c r="B235" s="315" t="s">
        <v>2818</v>
      </c>
      <c r="C235" s="314" t="s">
        <v>3467</v>
      </c>
      <c r="D235" s="314" t="s">
        <v>3468</v>
      </c>
      <c r="E235" s="269">
        <f t="shared" si="9"/>
        <v>51.803333333333335</v>
      </c>
      <c r="F235" s="269">
        <f t="shared" si="10"/>
        <v>-0.341</v>
      </c>
      <c r="G235" s="269"/>
      <c r="H235" s="270"/>
    </row>
    <row r="236" spans="1:8" ht="12.75">
      <c r="A236" s="313" t="s">
        <v>3469</v>
      </c>
      <c r="B236" s="315" t="s">
        <v>2818</v>
      </c>
      <c r="C236" s="314" t="s">
        <v>3470</v>
      </c>
      <c r="D236" s="314" t="s">
        <v>3471</v>
      </c>
      <c r="E236" s="269">
        <f t="shared" si="9"/>
        <v>52.02916666666667</v>
      </c>
      <c r="F236" s="269">
        <f t="shared" si="10"/>
        <v>1.208</v>
      </c>
      <c r="G236" s="269"/>
      <c r="H236" s="270"/>
    </row>
    <row r="237" spans="1:8" ht="12.75">
      <c r="A237" s="313" t="s">
        <v>3472</v>
      </c>
      <c r="B237" s="269" t="s">
        <v>3473</v>
      </c>
      <c r="C237" s="314" t="s">
        <v>3474</v>
      </c>
      <c r="D237" s="314">
        <v>46.38</v>
      </c>
      <c r="E237" s="269">
        <f t="shared" si="9"/>
        <v>52.342666666666666</v>
      </c>
      <c r="F237" s="269">
        <f t="shared" si="10"/>
        <v>-6.433333333333334</v>
      </c>
      <c r="G237" s="269"/>
      <c r="H237" s="270"/>
    </row>
    <row r="238" spans="1:8" ht="12.75">
      <c r="A238" s="313" t="s">
        <v>3475</v>
      </c>
      <c r="B238" s="315" t="s">
        <v>2818</v>
      </c>
      <c r="C238" s="314" t="s">
        <v>3476</v>
      </c>
      <c r="D238" s="314" t="s">
        <v>2931</v>
      </c>
      <c r="E238" s="269">
        <f t="shared" si="9"/>
        <v>58.7875</v>
      </c>
      <c r="F238" s="269">
        <f t="shared" si="10"/>
        <v>3.216666666666667</v>
      </c>
      <c r="G238" s="269"/>
      <c r="H238" s="270"/>
    </row>
    <row r="239" spans="1:8" ht="12.75">
      <c r="A239" s="313" t="s">
        <v>3477</v>
      </c>
      <c r="B239" s="269" t="s">
        <v>3478</v>
      </c>
      <c r="C239" s="314" t="s">
        <v>3479</v>
      </c>
      <c r="D239" s="314" t="s">
        <v>3480</v>
      </c>
      <c r="E239" s="269">
        <f t="shared" si="9"/>
        <v>53.006</v>
      </c>
      <c r="F239" s="269">
        <f t="shared" si="10"/>
        <v>1.2083333333333333</v>
      </c>
      <c r="G239" s="269"/>
      <c r="H239" s="270"/>
    </row>
    <row r="240" spans="1:8" ht="12.75">
      <c r="A240" s="313" t="s">
        <v>3481</v>
      </c>
      <c r="B240" s="269" t="s">
        <v>3482</v>
      </c>
      <c r="C240" s="314" t="s">
        <v>3483</v>
      </c>
      <c r="D240" s="314" t="s">
        <v>3484</v>
      </c>
      <c r="E240" s="269">
        <f t="shared" si="9"/>
        <v>53.62133333333333</v>
      </c>
      <c r="F240" s="269">
        <f t="shared" si="10"/>
        <v>1.8286666666666667</v>
      </c>
      <c r="G240" s="269"/>
      <c r="H240" s="270"/>
    </row>
    <row r="241" spans="1:8" ht="12.75">
      <c r="A241" s="313" t="s">
        <v>2792</v>
      </c>
      <c r="B241" s="269" t="s">
        <v>3485</v>
      </c>
      <c r="C241" s="314" t="s">
        <v>3486</v>
      </c>
      <c r="D241" s="314" t="s">
        <v>3487</v>
      </c>
      <c r="E241" s="269">
        <f t="shared" si="9"/>
        <v>53.5835</v>
      </c>
      <c r="F241" s="269">
        <f t="shared" si="10"/>
        <v>0.3388333333333333</v>
      </c>
      <c r="G241" s="269"/>
      <c r="H241" s="270"/>
    </row>
    <row r="242" spans="1:8" ht="12.75">
      <c r="A242" s="313" t="s">
        <v>3488</v>
      </c>
      <c r="B242" s="315" t="s">
        <v>2818</v>
      </c>
      <c r="C242" s="314" t="s">
        <v>3489</v>
      </c>
      <c r="D242" s="314" t="s">
        <v>3490</v>
      </c>
      <c r="E242" s="269">
        <f t="shared" si="9"/>
        <v>57.30533333333333</v>
      </c>
      <c r="F242" s="269">
        <f t="shared" si="10"/>
        <v>2.6371666666666664</v>
      </c>
      <c r="G242" s="269"/>
      <c r="H242" s="270"/>
    </row>
    <row r="243" spans="1:8" ht="12.75">
      <c r="A243" s="313" t="s">
        <v>3491</v>
      </c>
      <c r="B243" s="269" t="s">
        <v>3492</v>
      </c>
      <c r="C243" s="314" t="s">
        <v>3493</v>
      </c>
      <c r="D243" s="314" t="s">
        <v>3494</v>
      </c>
      <c r="E243" s="269">
        <f t="shared" si="9"/>
        <v>57.5405</v>
      </c>
      <c r="F243" s="269">
        <f t="shared" si="10"/>
        <v>4.035666666666667</v>
      </c>
      <c r="G243" s="269"/>
      <c r="H243" s="270"/>
    </row>
    <row r="244" spans="1:8" ht="12.75">
      <c r="A244" s="313" t="s">
        <v>3495</v>
      </c>
      <c r="B244" s="315" t="s">
        <v>2818</v>
      </c>
      <c r="C244" s="314" t="s">
        <v>3496</v>
      </c>
      <c r="D244" s="314" t="s">
        <v>3497</v>
      </c>
      <c r="E244" s="269">
        <f t="shared" si="9"/>
        <v>52.02</v>
      </c>
      <c r="F244" s="269">
        <f t="shared" si="10"/>
        <v>-1.1881666666666666</v>
      </c>
      <c r="G244" s="269"/>
      <c r="H244" s="270"/>
    </row>
    <row r="245" spans="1:8" ht="12.75">
      <c r="A245" s="313" t="s">
        <v>3498</v>
      </c>
      <c r="B245" s="269" t="s">
        <v>3499</v>
      </c>
      <c r="C245" s="314" t="s">
        <v>3500</v>
      </c>
      <c r="D245" s="314" t="s">
        <v>3207</v>
      </c>
      <c r="E245" s="269">
        <f t="shared" si="9"/>
        <v>55.673833333333334</v>
      </c>
      <c r="F245" s="269">
        <f t="shared" si="10"/>
        <v>6.240833333333334</v>
      </c>
      <c r="G245" s="269"/>
      <c r="H245" s="270"/>
    </row>
    <row r="246" spans="1:8" ht="12.75">
      <c r="A246" s="313" t="s">
        <v>3501</v>
      </c>
      <c r="B246" s="269" t="s">
        <v>3502</v>
      </c>
      <c r="C246" s="314" t="s">
        <v>3503</v>
      </c>
      <c r="D246" s="314" t="s">
        <v>3504</v>
      </c>
      <c r="E246" s="269">
        <f t="shared" si="9"/>
        <v>54.083333333333336</v>
      </c>
      <c r="F246" s="269">
        <f t="shared" si="10"/>
        <v>4.623833333333334</v>
      </c>
      <c r="G246" s="269"/>
      <c r="H246" s="270"/>
    </row>
    <row r="247" spans="1:8" ht="12.75">
      <c r="A247" s="313" t="s">
        <v>3505</v>
      </c>
      <c r="B247" s="315" t="s">
        <v>2818</v>
      </c>
      <c r="C247" s="314" t="s">
        <v>3126</v>
      </c>
      <c r="D247" s="314" t="s">
        <v>3127</v>
      </c>
      <c r="E247" s="269">
        <f t="shared" si="9"/>
        <v>57.25083333333333</v>
      </c>
      <c r="F247" s="269">
        <f t="shared" si="10"/>
        <v>5.824833333333333</v>
      </c>
      <c r="G247" s="269"/>
      <c r="H247" s="270"/>
    </row>
    <row r="248" spans="1:8" ht="12.75">
      <c r="A248" s="313" t="s">
        <v>3506</v>
      </c>
      <c r="B248" s="269" t="s">
        <v>3507</v>
      </c>
      <c r="C248" s="314" t="s">
        <v>3508</v>
      </c>
      <c r="D248" s="314" t="s">
        <v>3509</v>
      </c>
      <c r="E248" s="269">
        <f t="shared" si="9"/>
        <v>50.653166666666664</v>
      </c>
      <c r="F248" s="269">
        <f t="shared" si="10"/>
        <v>1.1844999999999999</v>
      </c>
      <c r="G248" s="269"/>
      <c r="H248" s="270"/>
    </row>
    <row r="249" spans="1:8" ht="12.75">
      <c r="A249" s="313" t="s">
        <v>3510</v>
      </c>
      <c r="B249" s="269" t="s">
        <v>3511</v>
      </c>
      <c r="C249" s="314" t="s">
        <v>3512</v>
      </c>
      <c r="D249" s="314" t="s">
        <v>3513</v>
      </c>
      <c r="E249" s="269">
        <f t="shared" si="9"/>
        <v>49.20666666666666</v>
      </c>
      <c r="F249" s="269">
        <f t="shared" si="10"/>
        <v>2.195</v>
      </c>
      <c r="G249" s="269"/>
      <c r="H249" s="270"/>
    </row>
    <row r="250" spans="1:8" ht="12.75">
      <c r="A250" s="313" t="s">
        <v>3514</v>
      </c>
      <c r="B250" s="315" t="s">
        <v>2818</v>
      </c>
      <c r="C250" s="314" t="s">
        <v>3515</v>
      </c>
      <c r="D250" s="314" t="s">
        <v>3516</v>
      </c>
      <c r="E250" s="269">
        <f t="shared" si="9"/>
        <v>54.35433333333334</v>
      </c>
      <c r="F250" s="269">
        <f t="shared" si="10"/>
        <v>4.505166666666667</v>
      </c>
      <c r="G250" s="269"/>
      <c r="H250" s="270"/>
    </row>
    <row r="251" spans="1:8" ht="12.75">
      <c r="A251" s="313" t="s">
        <v>3517</v>
      </c>
      <c r="B251" s="269" t="s">
        <v>3518</v>
      </c>
      <c r="C251" s="314" t="s">
        <v>3519</v>
      </c>
      <c r="D251" s="314" t="s">
        <v>3520</v>
      </c>
      <c r="E251" s="269">
        <f t="shared" si="9"/>
        <v>51.668</v>
      </c>
      <c r="F251" s="269">
        <f t="shared" si="10"/>
        <v>2.0561666666666665</v>
      </c>
      <c r="G251" s="269"/>
      <c r="H251" s="270"/>
    </row>
    <row r="252" spans="1:8" ht="12.75">
      <c r="A252" s="313" t="s">
        <v>3521</v>
      </c>
      <c r="B252" s="269" t="s">
        <v>3522</v>
      </c>
      <c r="C252" s="314" t="s">
        <v>3523</v>
      </c>
      <c r="D252" s="314" t="s">
        <v>3524</v>
      </c>
      <c r="E252" s="269">
        <f t="shared" si="9"/>
        <v>51.837</v>
      </c>
      <c r="F252" s="269">
        <f t="shared" si="10"/>
        <v>1.32</v>
      </c>
      <c r="G252" s="269"/>
      <c r="H252" s="270"/>
    </row>
    <row r="253" spans="1:8" ht="12.75">
      <c r="A253" s="313" t="s">
        <v>3525</v>
      </c>
      <c r="B253" s="315" t="s">
        <v>2818</v>
      </c>
      <c r="C253" s="314" t="s">
        <v>3526</v>
      </c>
      <c r="D253" s="314" t="s">
        <v>3527</v>
      </c>
      <c r="E253" s="269">
        <f t="shared" si="9"/>
        <v>57.6515</v>
      </c>
      <c r="F253" s="269">
        <f t="shared" si="10"/>
        <v>3.5381666666666667</v>
      </c>
      <c r="G253" s="269"/>
      <c r="H253" s="270"/>
    </row>
    <row r="254" spans="1:8" ht="12.75">
      <c r="A254" s="313" t="s">
        <v>3528</v>
      </c>
      <c r="B254" s="315" t="s">
        <v>2818</v>
      </c>
      <c r="C254" s="314"/>
      <c r="D254" s="314"/>
      <c r="E254" s="269" t="e">
        <f t="shared" si="9"/>
        <v>#VALUE!</v>
      </c>
      <c r="F254" s="269" t="e">
        <f t="shared" si="10"/>
        <v>#VALUE!</v>
      </c>
      <c r="G254" s="269"/>
      <c r="H254" s="270"/>
    </row>
    <row r="255" spans="1:8" ht="12.75">
      <c r="A255" s="313" t="s">
        <v>3529</v>
      </c>
      <c r="B255" s="315" t="s">
        <v>2818</v>
      </c>
      <c r="C255" s="314" t="s">
        <v>3530</v>
      </c>
      <c r="D255" s="314" t="s">
        <v>3531</v>
      </c>
      <c r="E255" s="269">
        <f t="shared" si="9"/>
        <v>56.19166666666667</v>
      </c>
      <c r="F255" s="269">
        <f t="shared" si="10"/>
        <v>3.325833333333333</v>
      </c>
      <c r="G255" s="269"/>
      <c r="H255" s="270"/>
    </row>
    <row r="256" spans="1:8" ht="12.75">
      <c r="A256" s="313" t="s">
        <v>3532</v>
      </c>
      <c r="B256" s="315" t="s">
        <v>2818</v>
      </c>
      <c r="C256" s="314" t="s">
        <v>3533</v>
      </c>
      <c r="D256" s="314" t="s">
        <v>3534</v>
      </c>
      <c r="E256" s="269">
        <f t="shared" si="9"/>
        <v>54.88333333333333</v>
      </c>
      <c r="F256" s="269">
        <f t="shared" si="10"/>
        <v>3.2</v>
      </c>
      <c r="G256" s="269"/>
      <c r="H256" s="270"/>
    </row>
    <row r="257" spans="1:8" ht="12.75">
      <c r="A257" s="313" t="s">
        <v>3535</v>
      </c>
      <c r="B257" s="269" t="s">
        <v>3536</v>
      </c>
      <c r="C257" s="314" t="s">
        <v>3537</v>
      </c>
      <c r="D257" s="314" t="s">
        <v>3538</v>
      </c>
      <c r="E257" s="269">
        <f t="shared" si="9"/>
        <v>58.95783333333333</v>
      </c>
      <c r="F257" s="269">
        <f t="shared" si="10"/>
        <v>2.922</v>
      </c>
      <c r="G257" s="269"/>
      <c r="H257" s="270"/>
    </row>
    <row r="258" spans="1:8" ht="12.75">
      <c r="A258" s="313" t="s">
        <v>3539</v>
      </c>
      <c r="B258" s="269" t="s">
        <v>3540</v>
      </c>
      <c r="C258" s="314" t="s">
        <v>3541</v>
      </c>
      <c r="D258" s="314" t="s">
        <v>3542</v>
      </c>
      <c r="E258" s="269">
        <f t="shared" si="9"/>
        <v>52.4065</v>
      </c>
      <c r="F258" s="269">
        <f t="shared" si="10"/>
        <v>-0.5741666666666667</v>
      </c>
      <c r="G258" s="269"/>
      <c r="H258" s="270"/>
    </row>
    <row r="259" spans="1:8" ht="12.75">
      <c r="A259" s="313" t="s">
        <v>3543</v>
      </c>
      <c r="B259" s="315" t="s">
        <v>2818</v>
      </c>
      <c r="C259" s="314" t="s">
        <v>3544</v>
      </c>
      <c r="D259" s="314" t="s">
        <v>3545</v>
      </c>
      <c r="E259" s="269">
        <f t="shared" si="9"/>
        <v>58.88633333333333</v>
      </c>
      <c r="F259" s="269">
        <f t="shared" si="10"/>
        <v>2.8933333333333335</v>
      </c>
      <c r="G259" s="269"/>
      <c r="H259" s="270"/>
    </row>
    <row r="260" spans="1:8" ht="12.75">
      <c r="A260" s="313" t="s">
        <v>3546</v>
      </c>
      <c r="B260" s="269" t="s">
        <v>3547</v>
      </c>
      <c r="C260" s="314" t="s">
        <v>3548</v>
      </c>
      <c r="D260" s="314" t="s">
        <v>3549</v>
      </c>
      <c r="E260" s="269">
        <f t="shared" si="9"/>
        <v>50.10016666666667</v>
      </c>
      <c r="F260" s="269">
        <f t="shared" si="10"/>
        <v>5.6575</v>
      </c>
      <c r="G260" s="269"/>
      <c r="H260" s="270"/>
    </row>
    <row r="261" spans="1:8" ht="12.75">
      <c r="A261" s="313" t="s">
        <v>3550</v>
      </c>
      <c r="B261" s="315" t="s">
        <v>2818</v>
      </c>
      <c r="C261" s="314" t="s">
        <v>3551</v>
      </c>
      <c r="D261" s="314" t="s">
        <v>3552</v>
      </c>
      <c r="E261" s="269">
        <f t="shared" si="9"/>
        <v>52.89383333333333</v>
      </c>
      <c r="F261" s="269">
        <f t="shared" si="10"/>
        <v>0.9045000000000001</v>
      </c>
      <c r="G261" s="269"/>
      <c r="H261" s="270"/>
    </row>
    <row r="262" spans="1:8" ht="12.75">
      <c r="A262" s="313" t="s">
        <v>3553</v>
      </c>
      <c r="B262" s="315" t="s">
        <v>2818</v>
      </c>
      <c r="C262" s="314" t="s">
        <v>3554</v>
      </c>
      <c r="D262" s="314" t="s">
        <v>3560</v>
      </c>
      <c r="E262" s="269">
        <f t="shared" si="9"/>
        <v>52.93666666666667</v>
      </c>
      <c r="F262" s="269">
        <f t="shared" si="10"/>
        <v>-0.9571666666666666</v>
      </c>
      <c r="G262" s="269"/>
      <c r="H262" s="270"/>
    </row>
    <row r="263" spans="1:8" ht="12.75">
      <c r="A263" s="313" t="s">
        <v>3561</v>
      </c>
      <c r="B263" s="269" t="s">
        <v>3562</v>
      </c>
      <c r="C263" s="314" t="s">
        <v>3563</v>
      </c>
      <c r="D263" s="314" t="s">
        <v>3564</v>
      </c>
      <c r="E263" s="269">
        <f t="shared" si="9"/>
        <v>51.18666666666667</v>
      </c>
      <c r="F263" s="269">
        <f t="shared" si="10"/>
        <v>1.032</v>
      </c>
      <c r="G263" s="269"/>
      <c r="H263" s="270"/>
    </row>
    <row r="264" spans="1:8" ht="12.75">
      <c r="A264" s="313" t="s">
        <v>3565</v>
      </c>
      <c r="B264" s="269" t="s">
        <v>3566</v>
      </c>
      <c r="C264" s="314" t="s">
        <v>3567</v>
      </c>
      <c r="D264" s="314" t="s">
        <v>3568</v>
      </c>
      <c r="E264" s="269">
        <f t="shared" si="9"/>
        <v>51.153333333333336</v>
      </c>
      <c r="F264" s="269">
        <f t="shared" si="10"/>
        <v>-0.642</v>
      </c>
      <c r="G264" s="269"/>
      <c r="H264" s="270"/>
    </row>
    <row r="265" spans="1:8" ht="12.75">
      <c r="A265" s="313" t="s">
        <v>3569</v>
      </c>
      <c r="B265" s="315" t="s">
        <v>2818</v>
      </c>
      <c r="C265" s="314" t="s">
        <v>3570</v>
      </c>
      <c r="D265" s="314" t="s">
        <v>3571</v>
      </c>
      <c r="E265" s="269">
        <f t="shared" si="9"/>
        <v>51.688833333333335</v>
      </c>
      <c r="F265" s="269">
        <f t="shared" si="10"/>
        <v>0.4166666666666667</v>
      </c>
      <c r="G265" s="269"/>
      <c r="H265" s="270"/>
    </row>
    <row r="266" spans="1:8" ht="12.75">
      <c r="A266" s="313" t="s">
        <v>2802</v>
      </c>
      <c r="B266" s="269" t="s">
        <v>3572</v>
      </c>
      <c r="C266" s="314" t="s">
        <v>3573</v>
      </c>
      <c r="D266" s="314" t="s">
        <v>3574</v>
      </c>
      <c r="E266" s="269">
        <f t="shared" si="9"/>
        <v>53.865833333333335</v>
      </c>
      <c r="F266" s="269">
        <f t="shared" si="10"/>
        <v>1.6605</v>
      </c>
      <c r="G266" s="269"/>
      <c r="H266" s="270"/>
    </row>
    <row r="267" spans="1:8" ht="12.75">
      <c r="A267" s="313" t="s">
        <v>3575</v>
      </c>
      <c r="B267" s="269" t="s">
        <v>3576</v>
      </c>
      <c r="C267" s="314" t="s">
        <v>3577</v>
      </c>
      <c r="D267" s="314" t="s">
        <v>3578</v>
      </c>
      <c r="E267" s="269">
        <f t="shared" si="9"/>
        <v>54.29266666666667</v>
      </c>
      <c r="F267" s="269">
        <f t="shared" si="10"/>
        <v>1.5361666666666667</v>
      </c>
      <c r="G267" s="269"/>
      <c r="H267" s="270"/>
    </row>
    <row r="268" spans="1:8" ht="12.75">
      <c r="A268" s="313" t="s">
        <v>3579</v>
      </c>
      <c r="B268" s="269" t="s">
        <v>3580</v>
      </c>
      <c r="C268" s="314" t="s">
        <v>3581</v>
      </c>
      <c r="D268" s="314" t="s">
        <v>3582</v>
      </c>
      <c r="E268" s="269">
        <f t="shared" si="9"/>
        <v>50.81816666666667</v>
      </c>
      <c r="F268" s="269">
        <f t="shared" si="10"/>
        <v>1.2026666666666666</v>
      </c>
      <c r="G268" s="269"/>
      <c r="H268" s="270"/>
    </row>
    <row r="269" spans="1:8" ht="12.75">
      <c r="A269" s="313" t="s">
        <v>3583</v>
      </c>
      <c r="B269" s="269" t="s">
        <v>3584</v>
      </c>
      <c r="C269" s="314" t="s">
        <v>103</v>
      </c>
      <c r="D269" s="314" t="s">
        <v>3564</v>
      </c>
      <c r="E269" s="269">
        <f t="shared" si="9"/>
        <v>52.60783333333333</v>
      </c>
      <c r="F269" s="269">
        <f t="shared" si="10"/>
        <v>1.032</v>
      </c>
      <c r="G269" s="269"/>
      <c r="H269" s="270"/>
    </row>
    <row r="270" spans="1:8" ht="12.75">
      <c r="A270" s="313" t="s">
        <v>104</v>
      </c>
      <c r="B270" s="269" t="s">
        <v>105</v>
      </c>
      <c r="C270" s="314" t="s">
        <v>106</v>
      </c>
      <c r="D270" s="314" t="s">
        <v>107</v>
      </c>
      <c r="E270" s="269">
        <f t="shared" si="9"/>
        <v>60.1895</v>
      </c>
      <c r="F270" s="269">
        <f t="shared" si="10"/>
        <v>1.2391666666666667</v>
      </c>
      <c r="G270" s="269"/>
      <c r="H270" s="270"/>
    </row>
    <row r="271" spans="1:8" ht="12.75">
      <c r="A271" s="313" t="s">
        <v>108</v>
      </c>
      <c r="B271" s="269" t="s">
        <v>109</v>
      </c>
      <c r="C271" s="314" t="s">
        <v>110</v>
      </c>
      <c r="D271" s="314" t="s">
        <v>111</v>
      </c>
      <c r="E271" s="269">
        <f t="shared" si="9"/>
        <v>56.372</v>
      </c>
      <c r="F271" s="269">
        <f t="shared" si="10"/>
        <v>2.8411666666666666</v>
      </c>
      <c r="G271" s="269"/>
      <c r="H271" s="270"/>
    </row>
    <row r="272" spans="1:8" ht="12.75">
      <c r="A272" s="313" t="s">
        <v>112</v>
      </c>
      <c r="B272" s="269" t="s">
        <v>113</v>
      </c>
      <c r="C272" s="314" t="s">
        <v>114</v>
      </c>
      <c r="D272" s="314" t="s">
        <v>115</v>
      </c>
      <c r="E272" s="269">
        <f t="shared" si="9"/>
        <v>54.04833333333333</v>
      </c>
      <c r="F272" s="269">
        <f t="shared" si="10"/>
        <v>1.2516666666666667</v>
      </c>
      <c r="G272" s="269"/>
      <c r="H272" s="270"/>
    </row>
    <row r="273" spans="1:8" ht="12.75">
      <c r="A273" s="313" t="s">
        <v>116</v>
      </c>
      <c r="B273" s="269" t="s">
        <v>117</v>
      </c>
      <c r="C273" s="314" t="s">
        <v>118</v>
      </c>
      <c r="D273" s="314" t="s">
        <v>119</v>
      </c>
      <c r="E273" s="269">
        <f t="shared" si="9"/>
        <v>52.166666666666664</v>
      </c>
      <c r="F273" s="269">
        <f t="shared" si="10"/>
        <v>0.15383333333333335</v>
      </c>
      <c r="G273" s="269"/>
      <c r="H273" s="270"/>
    </row>
    <row r="274" spans="1:8" ht="12.75">
      <c r="A274" s="313" t="s">
        <v>120</v>
      </c>
      <c r="B274" s="315" t="s">
        <v>2818</v>
      </c>
      <c r="C274" s="314" t="s">
        <v>121</v>
      </c>
      <c r="D274" s="314" t="s">
        <v>122</v>
      </c>
      <c r="E274" s="269">
        <f t="shared" si="9"/>
        <v>52.85433333333334</v>
      </c>
      <c r="F274" s="269">
        <f t="shared" si="10"/>
        <v>-0.904</v>
      </c>
      <c r="G274" s="269"/>
      <c r="H274" s="270"/>
    </row>
    <row r="275" spans="1:8" ht="12.75">
      <c r="A275" s="313" t="s">
        <v>123</v>
      </c>
      <c r="B275" s="315" t="s">
        <v>2818</v>
      </c>
      <c r="C275" s="314" t="s">
        <v>124</v>
      </c>
      <c r="D275" s="314" t="s">
        <v>125</v>
      </c>
      <c r="E275" s="269">
        <f t="shared" si="9"/>
        <v>52.24283333333333</v>
      </c>
      <c r="F275" s="269">
        <f t="shared" si="10"/>
        <v>0.3641666666666667</v>
      </c>
      <c r="G275" s="269"/>
      <c r="H275" s="270"/>
    </row>
    <row r="276" spans="1:8" ht="12.75">
      <c r="A276" s="313" t="s">
        <v>2653</v>
      </c>
      <c r="B276" s="269" t="s">
        <v>126</v>
      </c>
      <c r="C276" s="314" t="s">
        <v>127</v>
      </c>
      <c r="D276" s="314" t="s">
        <v>128</v>
      </c>
      <c r="E276" s="269">
        <f t="shared" si="9"/>
        <v>53.334833333333336</v>
      </c>
      <c r="F276" s="269">
        <f t="shared" si="10"/>
        <v>2.825833333333333</v>
      </c>
      <c r="G276" s="269"/>
      <c r="H276" s="270"/>
    </row>
    <row r="277" spans="1:8" ht="12.75">
      <c r="A277" s="313" t="s">
        <v>129</v>
      </c>
      <c r="B277" s="269" t="s">
        <v>130</v>
      </c>
      <c r="C277" s="314" t="s">
        <v>131</v>
      </c>
      <c r="D277" s="314" t="s">
        <v>132</v>
      </c>
      <c r="E277" s="269">
        <f t="shared" si="9"/>
        <v>52.78966666666667</v>
      </c>
      <c r="F277" s="269">
        <f t="shared" si="10"/>
        <v>4.1226666666666665</v>
      </c>
      <c r="G277" s="269"/>
      <c r="H277" s="270"/>
    </row>
    <row r="278" spans="1:8" ht="12.75">
      <c r="A278" s="313" t="s">
        <v>133</v>
      </c>
      <c r="B278" s="269" t="s">
        <v>134</v>
      </c>
      <c r="C278" s="314" t="s">
        <v>135</v>
      </c>
      <c r="D278" s="314" t="s">
        <v>136</v>
      </c>
      <c r="E278" s="269">
        <f t="shared" si="9"/>
        <v>51.50533333333333</v>
      </c>
      <c r="F278" s="269">
        <f t="shared" si="10"/>
        <v>-0.0545</v>
      </c>
      <c r="G278" s="269"/>
      <c r="H278" s="270"/>
    </row>
    <row r="279" spans="1:8" ht="12.75">
      <c r="A279" s="313" t="s">
        <v>137</v>
      </c>
      <c r="B279" s="269" t="s">
        <v>138</v>
      </c>
      <c r="C279" s="314" t="s">
        <v>139</v>
      </c>
      <c r="D279" s="314" t="s">
        <v>140</v>
      </c>
      <c r="E279" s="269">
        <f t="shared" si="9"/>
        <v>51.148</v>
      </c>
      <c r="F279" s="269">
        <f t="shared" si="10"/>
        <v>0.19033333333333333</v>
      </c>
      <c r="G279" s="269"/>
      <c r="H279" s="270"/>
    </row>
    <row r="280" spans="1:8" ht="12.75">
      <c r="A280" s="313" t="s">
        <v>141</v>
      </c>
      <c r="B280" s="269" t="s">
        <v>142</v>
      </c>
      <c r="C280" s="314" t="s">
        <v>143</v>
      </c>
      <c r="D280" s="314" t="s">
        <v>144</v>
      </c>
      <c r="E280" s="269">
        <f t="shared" si="9"/>
        <v>51.4725</v>
      </c>
      <c r="F280" s="269">
        <f t="shared" si="10"/>
        <v>0.43533333333333335</v>
      </c>
      <c r="G280" s="269"/>
      <c r="H280" s="270"/>
    </row>
    <row r="281" spans="1:8" ht="12.75">
      <c r="A281" s="313" t="s">
        <v>145</v>
      </c>
      <c r="B281" s="269" t="s">
        <v>146</v>
      </c>
      <c r="C281" s="314" t="s">
        <v>147</v>
      </c>
      <c r="D281" s="314" t="s">
        <v>148</v>
      </c>
      <c r="E281" s="269">
        <f t="shared" si="9"/>
        <v>51.8745</v>
      </c>
      <c r="F281" s="269">
        <f t="shared" si="10"/>
        <v>0.36833333333333335</v>
      </c>
      <c r="G281" s="269"/>
      <c r="H281" s="270"/>
    </row>
    <row r="282" spans="1:8" ht="12.75">
      <c r="A282" s="313" t="s">
        <v>149</v>
      </c>
      <c r="B282" s="269" t="s">
        <v>150</v>
      </c>
      <c r="C282" s="314" t="s">
        <v>151</v>
      </c>
      <c r="D282" s="314" t="s">
        <v>152</v>
      </c>
      <c r="E282" s="269">
        <f t="shared" si="9"/>
        <v>51.885</v>
      </c>
      <c r="F282" s="269">
        <f t="shared" si="10"/>
        <v>-0.235</v>
      </c>
      <c r="G282" s="269"/>
      <c r="H282" s="270"/>
    </row>
    <row r="283" spans="1:8" ht="12.75">
      <c r="A283" s="313" t="s">
        <v>153</v>
      </c>
      <c r="B283" s="269" t="s">
        <v>154</v>
      </c>
      <c r="C283" s="314" t="s">
        <v>155</v>
      </c>
      <c r="D283" s="314" t="s">
        <v>156</v>
      </c>
      <c r="E283" s="269">
        <f t="shared" si="9"/>
        <v>55.042833333333334</v>
      </c>
      <c r="F283" s="269">
        <f t="shared" si="10"/>
        <v>7.1611666666666665</v>
      </c>
      <c r="G283" s="269"/>
      <c r="H283" s="270"/>
    </row>
    <row r="284" spans="1:8" ht="12.75">
      <c r="A284" s="313" t="s">
        <v>157</v>
      </c>
      <c r="B284" s="269" t="s">
        <v>158</v>
      </c>
      <c r="C284" s="314" t="s">
        <v>159</v>
      </c>
      <c r="D284" s="314" t="s">
        <v>160</v>
      </c>
      <c r="E284" s="269">
        <f t="shared" si="9"/>
        <v>57.70516666666666</v>
      </c>
      <c r="F284" s="269">
        <f t="shared" si="10"/>
        <v>3.339166666666667</v>
      </c>
      <c r="G284" s="269"/>
      <c r="H284" s="270"/>
    </row>
    <row r="285" spans="1:8" ht="12.75">
      <c r="A285" s="313" t="s">
        <v>161</v>
      </c>
      <c r="B285" s="315" t="s">
        <v>2818</v>
      </c>
      <c r="C285" s="314" t="s">
        <v>162</v>
      </c>
      <c r="D285" s="314" t="s">
        <v>163</v>
      </c>
      <c r="E285" s="269">
        <f t="shared" si="9"/>
        <v>52.718333333333334</v>
      </c>
      <c r="F285" s="269">
        <f t="shared" si="10"/>
        <v>-1.5511666666666666</v>
      </c>
      <c r="G285" s="269"/>
      <c r="H285" s="270"/>
    </row>
    <row r="286" spans="1:8" ht="12.75">
      <c r="A286" s="313" t="s">
        <v>164</v>
      </c>
      <c r="B286" s="269" t="s">
        <v>165</v>
      </c>
      <c r="C286" s="314" t="s">
        <v>166</v>
      </c>
      <c r="D286" s="314" t="s">
        <v>167</v>
      </c>
      <c r="E286" s="269">
        <f t="shared" si="9"/>
        <v>50.9585</v>
      </c>
      <c r="F286" s="269">
        <f t="shared" si="10"/>
        <v>-0.9506666666666667</v>
      </c>
      <c r="G286" s="269"/>
      <c r="H286" s="270"/>
    </row>
    <row r="287" spans="1:8" ht="12.75">
      <c r="A287" s="313" t="s">
        <v>168</v>
      </c>
      <c r="B287" s="269" t="s">
        <v>169</v>
      </c>
      <c r="C287" s="314" t="s">
        <v>170</v>
      </c>
      <c r="D287" s="314" t="s">
        <v>171</v>
      </c>
      <c r="E287" s="269">
        <f t="shared" si="9"/>
        <v>51.51716666666667</v>
      </c>
      <c r="F287" s="269">
        <f t="shared" si="10"/>
        <v>1.9763333333333333</v>
      </c>
      <c r="G287" s="269"/>
      <c r="H287" s="270"/>
    </row>
    <row r="288" spans="1:8" ht="12.75">
      <c r="A288" s="313" t="s">
        <v>172</v>
      </c>
      <c r="B288" s="269" t="s">
        <v>3152</v>
      </c>
      <c r="C288" s="314" t="s">
        <v>3153</v>
      </c>
      <c r="D288" s="314" t="s">
        <v>3154</v>
      </c>
      <c r="E288" s="269">
        <f t="shared" si="9"/>
        <v>55.3705</v>
      </c>
      <c r="F288" s="269">
        <f t="shared" si="10"/>
        <v>5.686333333333334</v>
      </c>
      <c r="G288" s="269"/>
      <c r="H288" s="270"/>
    </row>
    <row r="289" spans="1:8" ht="12.75">
      <c r="A289" s="313" t="s">
        <v>1368</v>
      </c>
      <c r="B289" s="269" t="s">
        <v>174</v>
      </c>
      <c r="C289" s="314" t="s">
        <v>175</v>
      </c>
      <c r="D289" s="314" t="s">
        <v>176</v>
      </c>
      <c r="E289" s="269">
        <f t="shared" si="9"/>
        <v>53.35366666666667</v>
      </c>
      <c r="F289" s="269">
        <f t="shared" si="10"/>
        <v>2.275</v>
      </c>
      <c r="G289" s="269"/>
      <c r="H289" s="270"/>
    </row>
    <row r="290" spans="1:8" ht="12.75">
      <c r="A290" s="313" t="s">
        <v>177</v>
      </c>
      <c r="B290" s="269" t="s">
        <v>3022</v>
      </c>
      <c r="C290" s="314" t="s">
        <v>3023</v>
      </c>
      <c r="D290" s="314" t="s">
        <v>3024</v>
      </c>
      <c r="E290" s="269">
        <f t="shared" si="9"/>
        <v>53.471333333333334</v>
      </c>
      <c r="F290" s="269">
        <f t="shared" si="10"/>
        <v>2.3891666666666667</v>
      </c>
      <c r="G290" s="269"/>
      <c r="H290" s="270"/>
    </row>
    <row r="291" spans="1:8" ht="12.75">
      <c r="A291" s="313" t="s">
        <v>178</v>
      </c>
      <c r="B291" s="269" t="s">
        <v>179</v>
      </c>
      <c r="C291" s="314" t="s">
        <v>180</v>
      </c>
      <c r="D291" s="314" t="s">
        <v>181</v>
      </c>
      <c r="E291" s="269">
        <f t="shared" si="9"/>
        <v>53.338</v>
      </c>
      <c r="F291" s="269">
        <f t="shared" si="10"/>
        <v>2.148833333333333</v>
      </c>
      <c r="G291" s="269"/>
      <c r="H291" s="270"/>
    </row>
    <row r="292" spans="1:8" ht="12.75">
      <c r="A292" s="313" t="s">
        <v>182</v>
      </c>
      <c r="B292" s="269" t="s">
        <v>183</v>
      </c>
      <c r="C292" s="314" t="s">
        <v>184</v>
      </c>
      <c r="D292" s="314" t="s">
        <v>185</v>
      </c>
      <c r="E292" s="269">
        <f t="shared" si="9"/>
        <v>51.342166666666664</v>
      </c>
      <c r="F292" s="269">
        <f t="shared" si="10"/>
        <v>-1.3461666666666667</v>
      </c>
      <c r="G292" s="269"/>
      <c r="H292" s="270"/>
    </row>
    <row r="293" spans="1:8" ht="12.75">
      <c r="A293" s="313" t="s">
        <v>186</v>
      </c>
      <c r="B293" s="315" t="s">
        <v>2818</v>
      </c>
      <c r="C293" s="314" t="s">
        <v>187</v>
      </c>
      <c r="D293" s="314" t="s">
        <v>188</v>
      </c>
      <c r="E293" s="269">
        <f t="shared" si="9"/>
        <v>52.652833333333334</v>
      </c>
      <c r="F293" s="269">
        <f t="shared" si="10"/>
        <v>-0.5675</v>
      </c>
      <c r="G293" s="269"/>
      <c r="H293" s="270"/>
    </row>
    <row r="294" spans="1:8" ht="12.75">
      <c r="A294" s="313" t="s">
        <v>189</v>
      </c>
      <c r="B294" s="315" t="s">
        <v>2818</v>
      </c>
      <c r="C294" s="314"/>
      <c r="D294" s="314"/>
      <c r="E294" s="269" t="e">
        <f t="shared" si="9"/>
        <v>#VALUE!</v>
      </c>
      <c r="F294" s="269" t="e">
        <f t="shared" si="10"/>
        <v>#VALUE!</v>
      </c>
      <c r="G294" s="269"/>
      <c r="H294" s="270"/>
    </row>
    <row r="295" spans="1:8" ht="12.75">
      <c r="A295" s="313" t="s">
        <v>190</v>
      </c>
      <c r="B295" s="269" t="s">
        <v>191</v>
      </c>
      <c r="C295" s="314" t="s">
        <v>192</v>
      </c>
      <c r="D295" s="314" t="s">
        <v>193</v>
      </c>
      <c r="E295" s="269">
        <f>MID(C295,2,2)+(MID(C295,4,5)/60)</f>
        <v>50.9625</v>
      </c>
      <c r="F295" s="269">
        <f>IF(LEFT(D295,1)="W",MID(D295,2,3)+(MID(D295,5,5)/60),-MID(D295,2,3)-(MID(D295,5,5)/60))</f>
        <v>2.9356666666666666</v>
      </c>
      <c r="G295" s="269"/>
      <c r="H295" s="270"/>
    </row>
    <row r="296" spans="1:8" ht="12.75">
      <c r="A296" s="313" t="s">
        <v>194</v>
      </c>
      <c r="B296" s="269" t="s">
        <v>195</v>
      </c>
      <c r="C296" s="314" t="s">
        <v>196</v>
      </c>
      <c r="D296" s="314" t="s">
        <v>197</v>
      </c>
      <c r="E296" s="269">
        <f aca="true" t="shared" si="11" ref="E296:E361">MID(C296,2,2)+(MID(C296,4,5)/60)</f>
        <v>51.14933333333333</v>
      </c>
      <c r="F296" s="269">
        <f aca="true" t="shared" si="12" ref="F296:F361">IF(LEFT(D296,1)="W",MID(D296,2,3)+(MID(D296,5,5)/60),-MID(D296,2,3)-(MID(D296,5,5)/60))</f>
        <v>1.5703333333333334</v>
      </c>
      <c r="G296" s="269"/>
      <c r="H296" s="270"/>
    </row>
    <row r="297" spans="1:8" ht="12.75">
      <c r="A297" s="313" t="s">
        <v>198</v>
      </c>
      <c r="B297" s="315" t="s">
        <v>2818</v>
      </c>
      <c r="C297" s="314" t="s">
        <v>199</v>
      </c>
      <c r="D297" s="314" t="s">
        <v>200</v>
      </c>
      <c r="E297" s="269">
        <f t="shared" si="11"/>
        <v>52.36083333333333</v>
      </c>
      <c r="F297" s="269">
        <f t="shared" si="12"/>
        <v>-0.48833333333333334</v>
      </c>
      <c r="G297" s="269"/>
      <c r="H297" s="270"/>
    </row>
    <row r="298" spans="1:8" ht="12.75">
      <c r="A298" s="313" t="s">
        <v>201</v>
      </c>
      <c r="B298" s="315" t="s">
        <v>2818</v>
      </c>
      <c r="C298" s="314"/>
      <c r="D298" s="314"/>
      <c r="E298" s="269" t="e">
        <f t="shared" si="11"/>
        <v>#VALUE!</v>
      </c>
      <c r="F298" s="269" t="e">
        <f t="shared" si="12"/>
        <v>#VALUE!</v>
      </c>
      <c r="G298" s="269"/>
      <c r="H298" s="270"/>
    </row>
    <row r="299" spans="1:8" ht="12.75">
      <c r="A299" s="313" t="s">
        <v>202</v>
      </c>
      <c r="B299" s="269" t="s">
        <v>203</v>
      </c>
      <c r="C299" s="314" t="s">
        <v>204</v>
      </c>
      <c r="D299" s="314" t="s">
        <v>205</v>
      </c>
      <c r="E299" s="269">
        <f t="shared" si="11"/>
        <v>53.258833333333335</v>
      </c>
      <c r="F299" s="269">
        <f t="shared" si="12"/>
        <v>4.373</v>
      </c>
      <c r="G299" s="269"/>
      <c r="H299" s="270"/>
    </row>
    <row r="300" spans="1:8" ht="12.75">
      <c r="A300" s="313" t="s">
        <v>206</v>
      </c>
      <c r="B300" s="269" t="s">
        <v>207</v>
      </c>
      <c r="C300" s="314" t="s">
        <v>208</v>
      </c>
      <c r="D300" s="314" t="s">
        <v>209</v>
      </c>
      <c r="E300" s="269">
        <f t="shared" si="11"/>
        <v>53.317</v>
      </c>
      <c r="F300" s="269">
        <f t="shared" si="12"/>
        <v>1.1961666666666666</v>
      </c>
      <c r="G300" s="269"/>
      <c r="H300" s="270"/>
    </row>
    <row r="301" spans="1:8" ht="12.75">
      <c r="A301" s="313" t="s">
        <v>210</v>
      </c>
      <c r="B301" s="315" t="s">
        <v>2818</v>
      </c>
      <c r="C301" s="314" t="s">
        <v>211</v>
      </c>
      <c r="D301" s="314" t="s">
        <v>212</v>
      </c>
      <c r="E301" s="269">
        <f t="shared" si="11"/>
        <v>51.25216666666667</v>
      </c>
      <c r="F301" s="269">
        <f t="shared" si="12"/>
        <v>1.7546666666666666</v>
      </c>
      <c r="G301" s="269"/>
      <c r="H301" s="270"/>
    </row>
    <row r="302" spans="1:8" ht="12.75">
      <c r="A302" s="313" t="s">
        <v>213</v>
      </c>
      <c r="B302" s="315" t="s">
        <v>2818</v>
      </c>
      <c r="C302" s="314"/>
      <c r="D302" s="314"/>
      <c r="E302" s="269" t="e">
        <f t="shared" si="11"/>
        <v>#VALUE!</v>
      </c>
      <c r="F302" s="269" t="e">
        <f t="shared" si="12"/>
        <v>#VALUE!</v>
      </c>
      <c r="G302" s="269"/>
      <c r="H302" s="270"/>
    </row>
    <row r="303" spans="1:8" ht="12.75">
      <c r="A303" s="313" t="s">
        <v>214</v>
      </c>
      <c r="B303" s="315" t="s">
        <v>2818</v>
      </c>
      <c r="C303" s="314" t="s">
        <v>215</v>
      </c>
      <c r="D303" s="314" t="s">
        <v>216</v>
      </c>
      <c r="E303" s="269">
        <f t="shared" si="11"/>
        <v>51.421166666666664</v>
      </c>
      <c r="F303" s="269">
        <f t="shared" si="12"/>
        <v>1.3501666666666667</v>
      </c>
      <c r="G303" s="269"/>
      <c r="H303" s="270"/>
    </row>
    <row r="304" spans="1:8" ht="12.75">
      <c r="A304" s="313" t="s">
        <v>217</v>
      </c>
      <c r="B304" s="269" t="s">
        <v>218</v>
      </c>
      <c r="C304" s="314" t="s">
        <v>219</v>
      </c>
      <c r="D304" s="314" t="s">
        <v>220</v>
      </c>
      <c r="E304" s="269">
        <f t="shared" si="11"/>
        <v>55.0375</v>
      </c>
      <c r="F304" s="269">
        <f t="shared" si="12"/>
        <v>1.6916666666666667</v>
      </c>
      <c r="G304" s="269"/>
      <c r="H304" s="270"/>
    </row>
    <row r="305" spans="1:8" ht="12.75">
      <c r="A305" s="313" t="s">
        <v>221</v>
      </c>
      <c r="B305" s="315" t="s">
        <v>2818</v>
      </c>
      <c r="C305" s="314" t="s">
        <v>222</v>
      </c>
      <c r="D305" s="314" t="s">
        <v>223</v>
      </c>
      <c r="E305" s="269">
        <f t="shared" si="11"/>
        <v>52.23883333333333</v>
      </c>
      <c r="F305" s="269">
        <f t="shared" si="12"/>
        <v>-0.36733333333333335</v>
      </c>
      <c r="G305" s="269"/>
      <c r="H305" s="270"/>
    </row>
    <row r="306" spans="1:8" ht="12.75">
      <c r="A306" s="313" t="s">
        <v>224</v>
      </c>
      <c r="B306" s="315" t="s">
        <v>2818</v>
      </c>
      <c r="C306" s="314" t="s">
        <v>225</v>
      </c>
      <c r="D306" s="314" t="s">
        <v>226</v>
      </c>
      <c r="E306" s="269">
        <f t="shared" si="11"/>
        <v>52.95766666666667</v>
      </c>
      <c r="F306" s="269">
        <f t="shared" si="12"/>
        <v>0.9901666666666666</v>
      </c>
      <c r="G306" s="269"/>
      <c r="H306" s="270"/>
    </row>
    <row r="307" spans="1:8" ht="12.75">
      <c r="A307" s="313" t="s">
        <v>227</v>
      </c>
      <c r="B307" s="269" t="s">
        <v>228</v>
      </c>
      <c r="C307" s="314" t="s">
        <v>229</v>
      </c>
      <c r="D307" s="314" t="s">
        <v>230</v>
      </c>
      <c r="E307" s="269">
        <f t="shared" si="11"/>
        <v>54.58116666666667</v>
      </c>
      <c r="F307" s="269">
        <f t="shared" si="12"/>
        <v>5.692</v>
      </c>
      <c r="G307" s="269"/>
      <c r="H307" s="270"/>
    </row>
    <row r="308" spans="1:8" ht="12.75">
      <c r="A308" s="313" t="s">
        <v>231</v>
      </c>
      <c r="B308" s="315" t="s">
        <v>2818</v>
      </c>
      <c r="C308" s="314" t="s">
        <v>232</v>
      </c>
      <c r="D308" s="314" t="s">
        <v>233</v>
      </c>
      <c r="E308" s="269">
        <f t="shared" si="11"/>
        <v>53.53483333333333</v>
      </c>
      <c r="F308" s="269">
        <f t="shared" si="12"/>
        <v>0.6808333333333334</v>
      </c>
      <c r="G308" s="269"/>
      <c r="H308" s="270"/>
    </row>
    <row r="309" spans="1:8" ht="12.75">
      <c r="A309" s="313" t="s">
        <v>234</v>
      </c>
      <c r="B309" s="269" t="s">
        <v>235</v>
      </c>
      <c r="C309" s="314" t="s">
        <v>236</v>
      </c>
      <c r="D309" s="314" t="s">
        <v>237</v>
      </c>
      <c r="E309" s="269">
        <f t="shared" si="11"/>
        <v>59.36866666666667</v>
      </c>
      <c r="F309" s="269">
        <f t="shared" si="12"/>
        <v>2.4353333333333333</v>
      </c>
      <c r="G309" s="269"/>
      <c r="H309" s="270"/>
    </row>
    <row r="310" spans="1:8" ht="12.75">
      <c r="A310" s="313" t="s">
        <v>238</v>
      </c>
      <c r="B310" s="269" t="s">
        <v>239</v>
      </c>
      <c r="C310" s="314" t="s">
        <v>240</v>
      </c>
      <c r="D310" s="314" t="s">
        <v>241</v>
      </c>
      <c r="E310" s="269">
        <f t="shared" si="11"/>
        <v>51.708</v>
      </c>
      <c r="F310" s="269">
        <f t="shared" si="12"/>
        <v>-0.15133333333333335</v>
      </c>
      <c r="G310" s="269"/>
      <c r="H310" s="270"/>
    </row>
    <row r="311" spans="1:8" ht="12.75">
      <c r="A311" s="313" t="s">
        <v>242</v>
      </c>
      <c r="B311" s="269" t="s">
        <v>243</v>
      </c>
      <c r="C311" s="314" t="s">
        <v>245</v>
      </c>
      <c r="D311" s="314" t="s">
        <v>246</v>
      </c>
      <c r="E311" s="269">
        <f t="shared" si="11"/>
        <v>52.30533333333333</v>
      </c>
      <c r="F311" s="269">
        <f t="shared" si="12"/>
        <v>0.7928333333333334</v>
      </c>
      <c r="G311" s="269"/>
      <c r="H311" s="270"/>
    </row>
    <row r="312" spans="1:8" ht="12.75">
      <c r="A312" s="313" t="s">
        <v>247</v>
      </c>
      <c r="B312" s="269" t="s">
        <v>248</v>
      </c>
      <c r="C312" s="314" t="s">
        <v>249</v>
      </c>
      <c r="D312" s="314" t="s">
        <v>250</v>
      </c>
      <c r="E312" s="269">
        <f t="shared" si="11"/>
        <v>51.553</v>
      </c>
      <c r="F312" s="269">
        <f t="shared" si="12"/>
        <v>0.4181666666666667</v>
      </c>
      <c r="G312" s="269"/>
      <c r="H312" s="270"/>
    </row>
    <row r="313" spans="1:8" ht="12.75">
      <c r="A313" s="313" t="s">
        <v>251</v>
      </c>
      <c r="B313" s="269" t="s">
        <v>252</v>
      </c>
      <c r="C313" s="314" t="s">
        <v>253</v>
      </c>
      <c r="D313" s="314" t="s">
        <v>254</v>
      </c>
      <c r="E313" s="269">
        <f t="shared" si="11"/>
        <v>52.67583333333333</v>
      </c>
      <c r="F313" s="269">
        <f t="shared" si="12"/>
        <v>-1.2828333333333333</v>
      </c>
      <c r="G313" s="269"/>
      <c r="H313" s="270"/>
    </row>
    <row r="314" spans="1:8" ht="12.75">
      <c r="A314" s="313" t="s">
        <v>255</v>
      </c>
      <c r="B314" s="269" t="s">
        <v>256</v>
      </c>
      <c r="C314" s="314" t="s">
        <v>257</v>
      </c>
      <c r="D314" s="314" t="s">
        <v>258</v>
      </c>
      <c r="E314" s="269">
        <f t="shared" si="11"/>
        <v>52.92</v>
      </c>
      <c r="F314" s="269">
        <f t="shared" si="12"/>
        <v>1.0791666666666666</v>
      </c>
      <c r="G314" s="269"/>
      <c r="H314" s="270"/>
    </row>
    <row r="315" spans="1:8" ht="12.75">
      <c r="A315" s="313" t="s">
        <v>259</v>
      </c>
      <c r="B315" s="269" t="s">
        <v>260</v>
      </c>
      <c r="C315" s="314" t="s">
        <v>261</v>
      </c>
      <c r="D315" s="314" t="s">
        <v>262</v>
      </c>
      <c r="E315" s="269">
        <f t="shared" si="11"/>
        <v>51.63216666666667</v>
      </c>
      <c r="F315" s="269">
        <f t="shared" si="12"/>
        <v>2.014666666666667</v>
      </c>
      <c r="G315" s="269"/>
      <c r="H315" s="270"/>
    </row>
    <row r="316" spans="1:8" ht="12.75">
      <c r="A316" s="313" t="s">
        <v>263</v>
      </c>
      <c r="B316" s="269" t="s">
        <v>264</v>
      </c>
      <c r="C316" s="314" t="s">
        <v>265</v>
      </c>
      <c r="D316" s="314" t="s">
        <v>266</v>
      </c>
      <c r="E316" s="269">
        <f t="shared" si="11"/>
        <v>56.46383333333333</v>
      </c>
      <c r="F316" s="269">
        <f t="shared" si="12"/>
        <v>5.3998333333333335</v>
      </c>
      <c r="G316" s="269"/>
      <c r="H316" s="270"/>
    </row>
    <row r="317" spans="1:8" ht="12.75">
      <c r="A317" s="313" t="s">
        <v>267</v>
      </c>
      <c r="B317" s="269" t="s">
        <v>268</v>
      </c>
      <c r="C317" s="314" t="s">
        <v>269</v>
      </c>
      <c r="D317" s="314" t="s">
        <v>270</v>
      </c>
      <c r="E317" s="269">
        <f t="shared" si="11"/>
        <v>51.23416666666667</v>
      </c>
      <c r="F317" s="269">
        <f t="shared" si="12"/>
        <v>0.9428333333333333</v>
      </c>
      <c r="G317" s="269"/>
      <c r="H317" s="270"/>
    </row>
    <row r="318" spans="1:8" ht="12.75">
      <c r="A318" s="313" t="s">
        <v>271</v>
      </c>
      <c r="B318" s="269" t="s">
        <v>272</v>
      </c>
      <c r="C318" s="314" t="s">
        <v>273</v>
      </c>
      <c r="D318" s="314" t="s">
        <v>274</v>
      </c>
      <c r="E318" s="269">
        <f t="shared" si="11"/>
        <v>52.497166666666665</v>
      </c>
      <c r="F318" s="269">
        <f t="shared" si="12"/>
        <v>-1.051</v>
      </c>
      <c r="G318" s="269"/>
      <c r="H318" s="270"/>
    </row>
    <row r="319" spans="1:8" ht="12.75">
      <c r="A319" s="313" t="s">
        <v>275</v>
      </c>
      <c r="B319" s="269" t="s">
        <v>276</v>
      </c>
      <c r="C319" s="314" t="s">
        <v>277</v>
      </c>
      <c r="D319" s="314" t="s">
        <v>278</v>
      </c>
      <c r="E319" s="269">
        <f t="shared" si="11"/>
        <v>51.09883333333333</v>
      </c>
      <c r="F319" s="269">
        <f t="shared" si="12"/>
        <v>1.7841666666666667</v>
      </c>
      <c r="G319" s="269"/>
      <c r="H319" s="270"/>
    </row>
    <row r="320" spans="1:8" ht="12.75">
      <c r="A320" s="313" t="s">
        <v>279</v>
      </c>
      <c r="B320" s="315" t="s">
        <v>2818</v>
      </c>
      <c r="C320" s="314" t="s">
        <v>3064</v>
      </c>
      <c r="D320" s="314" t="s">
        <v>3065</v>
      </c>
      <c r="E320" s="269">
        <f t="shared" si="11"/>
        <v>52.08866666666667</v>
      </c>
      <c r="F320" s="269">
        <f t="shared" si="12"/>
        <v>0.31833333333333336</v>
      </c>
      <c r="G320" s="269"/>
      <c r="H320" s="270"/>
    </row>
    <row r="321" spans="1:8" ht="12.75">
      <c r="A321" s="313" t="s">
        <v>280</v>
      </c>
      <c r="B321" s="315" t="s">
        <v>2818</v>
      </c>
      <c r="C321" s="314" t="s">
        <v>281</v>
      </c>
      <c r="D321" s="314" t="s">
        <v>282</v>
      </c>
      <c r="E321" s="269">
        <f t="shared" si="11"/>
        <v>52.71383333333333</v>
      </c>
      <c r="F321" s="269">
        <f t="shared" si="12"/>
        <v>2.0988333333333333</v>
      </c>
      <c r="G321" s="269"/>
      <c r="H321" s="270"/>
    </row>
    <row r="322" spans="1:8" ht="12.75">
      <c r="A322" s="313" t="s">
        <v>283</v>
      </c>
      <c r="B322" s="269" t="s">
        <v>3522</v>
      </c>
      <c r="C322" s="314" t="s">
        <v>3523</v>
      </c>
      <c r="D322" s="314" t="s">
        <v>3524</v>
      </c>
      <c r="E322" s="269">
        <f t="shared" si="11"/>
        <v>51.837</v>
      </c>
      <c r="F322" s="269">
        <f t="shared" si="12"/>
        <v>1.32</v>
      </c>
      <c r="G322" s="269"/>
      <c r="H322" s="270"/>
    </row>
    <row r="323" spans="1:8" ht="12.75">
      <c r="A323" s="313" t="s">
        <v>284</v>
      </c>
      <c r="B323" s="269" t="s">
        <v>285</v>
      </c>
      <c r="C323" s="314" t="s">
        <v>286</v>
      </c>
      <c r="D323" s="314" t="s">
        <v>287</v>
      </c>
      <c r="E323" s="269">
        <f t="shared" si="11"/>
        <v>51.8025</v>
      </c>
      <c r="F323" s="269">
        <f t="shared" si="12"/>
        <v>0.158</v>
      </c>
      <c r="G323" s="269"/>
      <c r="H323" s="270"/>
    </row>
    <row r="324" spans="1:8" ht="12.75">
      <c r="A324" s="313" t="s">
        <v>288</v>
      </c>
      <c r="B324" s="269" t="s">
        <v>289</v>
      </c>
      <c r="C324" s="314" t="s">
        <v>290</v>
      </c>
      <c r="D324" s="314" t="s">
        <v>291</v>
      </c>
      <c r="E324" s="269">
        <f t="shared" si="11"/>
        <v>59.35166666666667</v>
      </c>
      <c r="F324" s="269">
        <f t="shared" si="12"/>
        <v>2.900333333333333</v>
      </c>
      <c r="G324" s="269"/>
      <c r="H324" s="270"/>
    </row>
    <row r="325" spans="1:8" ht="12.75">
      <c r="A325" s="313" t="s">
        <v>292</v>
      </c>
      <c r="B325" s="269" t="s">
        <v>293</v>
      </c>
      <c r="C325" s="314" t="s">
        <v>294</v>
      </c>
      <c r="D325" s="314" t="s">
        <v>295</v>
      </c>
      <c r="E325" s="269">
        <f t="shared" si="11"/>
        <v>51.71383333333333</v>
      </c>
      <c r="F325" s="269">
        <f t="shared" si="12"/>
        <v>4.312166666666666</v>
      </c>
      <c r="G325" s="269"/>
      <c r="H325" s="270"/>
    </row>
    <row r="326" spans="1:8" ht="12.75">
      <c r="A326" s="313" t="s">
        <v>296</v>
      </c>
      <c r="B326" s="269" t="s">
        <v>297</v>
      </c>
      <c r="C326" s="314" t="s">
        <v>298</v>
      </c>
      <c r="D326" s="314" t="s">
        <v>299</v>
      </c>
      <c r="E326" s="269">
        <f t="shared" si="11"/>
        <v>50.33166666666666</v>
      </c>
      <c r="F326" s="269">
        <f t="shared" si="12"/>
        <v>5.1775</v>
      </c>
      <c r="G326" s="269"/>
      <c r="H326" s="270"/>
    </row>
    <row r="327" spans="1:8" ht="12.75">
      <c r="A327" s="313" t="s">
        <v>300</v>
      </c>
      <c r="B327" s="269" t="s">
        <v>301</v>
      </c>
      <c r="C327" s="314" t="s">
        <v>302</v>
      </c>
      <c r="D327" s="314" t="s">
        <v>303</v>
      </c>
      <c r="E327" s="269">
        <f t="shared" si="11"/>
        <v>56.4375</v>
      </c>
      <c r="F327" s="269">
        <f t="shared" si="12"/>
        <v>3.3721666666666668</v>
      </c>
      <c r="G327" s="269"/>
      <c r="H327" s="270"/>
    </row>
    <row r="328" spans="1:8" ht="12.75">
      <c r="A328" s="313" t="s">
        <v>304</v>
      </c>
      <c r="B328" s="269" t="s">
        <v>305</v>
      </c>
      <c r="C328" s="314" t="s">
        <v>306</v>
      </c>
      <c r="D328" s="314" t="s">
        <v>307</v>
      </c>
      <c r="E328" s="269">
        <f t="shared" si="11"/>
        <v>52.468</v>
      </c>
      <c r="F328" s="269">
        <f t="shared" si="12"/>
        <v>0.25116666666666665</v>
      </c>
      <c r="G328" s="269"/>
      <c r="H328" s="270"/>
    </row>
    <row r="329" spans="1:8" ht="12.75">
      <c r="A329" s="313" t="s">
        <v>308</v>
      </c>
      <c r="B329" s="269" t="s">
        <v>309</v>
      </c>
      <c r="C329" s="314" t="s">
        <v>310</v>
      </c>
      <c r="D329" s="314" t="s">
        <v>311</v>
      </c>
      <c r="E329" s="269">
        <f t="shared" si="11"/>
        <v>52.55583333333333</v>
      </c>
      <c r="F329" s="269">
        <f t="shared" si="12"/>
        <v>0.3863333333333333</v>
      </c>
      <c r="G329" s="269"/>
      <c r="H329" s="270"/>
    </row>
    <row r="330" spans="1:8" ht="12.75">
      <c r="A330" s="313" t="s">
        <v>312</v>
      </c>
      <c r="B330" s="315" t="s">
        <v>2818</v>
      </c>
      <c r="C330" s="314" t="s">
        <v>313</v>
      </c>
      <c r="D330" s="314" t="s">
        <v>314</v>
      </c>
      <c r="E330" s="269">
        <f t="shared" si="11"/>
        <v>54.76833333333333</v>
      </c>
      <c r="F330" s="269">
        <f t="shared" si="12"/>
        <v>1.3833333333333333</v>
      </c>
      <c r="G330" s="269"/>
      <c r="H330" s="270"/>
    </row>
    <row r="331" spans="1:8" ht="12.75">
      <c r="A331" s="313" t="s">
        <v>315</v>
      </c>
      <c r="B331" s="315" t="s">
        <v>2818</v>
      </c>
      <c r="C331" s="314" t="s">
        <v>316</v>
      </c>
      <c r="D331" s="314" t="s">
        <v>317</v>
      </c>
      <c r="E331" s="269">
        <f t="shared" si="11"/>
        <v>57.33533333333333</v>
      </c>
      <c r="F331" s="269">
        <f t="shared" si="12"/>
        <v>5.672</v>
      </c>
      <c r="G331" s="269"/>
      <c r="H331" s="270"/>
    </row>
    <row r="332" spans="1:8" ht="12.75">
      <c r="A332" s="313" t="s">
        <v>318</v>
      </c>
      <c r="B332" s="269" t="s">
        <v>319</v>
      </c>
      <c r="C332" s="314" t="s">
        <v>320</v>
      </c>
      <c r="D332" s="314" t="s">
        <v>321</v>
      </c>
      <c r="E332" s="269">
        <f t="shared" si="11"/>
        <v>50.42283333333334</v>
      </c>
      <c r="F332" s="269">
        <f t="shared" si="12"/>
        <v>4.105833333333333</v>
      </c>
      <c r="G332" s="269"/>
      <c r="H332" s="270"/>
    </row>
    <row r="333" spans="1:8" ht="12.75">
      <c r="A333" s="313" t="s">
        <v>322</v>
      </c>
      <c r="B333" s="315" t="s">
        <v>2818</v>
      </c>
      <c r="C333" s="314" t="s">
        <v>323</v>
      </c>
      <c r="D333" s="314" t="s">
        <v>324</v>
      </c>
      <c r="E333" s="269">
        <f t="shared" si="11"/>
        <v>53.925333333333334</v>
      </c>
      <c r="F333" s="269">
        <f t="shared" si="12"/>
        <v>0.7961666666666667</v>
      </c>
      <c r="G333" s="269"/>
      <c r="H333" s="270"/>
    </row>
    <row r="334" spans="1:8" ht="12.75">
      <c r="A334" s="313" t="s">
        <v>325</v>
      </c>
      <c r="B334" s="269" t="s">
        <v>326</v>
      </c>
      <c r="C334" s="314" t="s">
        <v>327</v>
      </c>
      <c r="D334" s="314" t="s">
        <v>328</v>
      </c>
      <c r="E334" s="269">
        <f t="shared" si="11"/>
        <v>51.211166666666664</v>
      </c>
      <c r="F334" s="269">
        <f t="shared" si="12"/>
        <v>1.2361666666666666</v>
      </c>
      <c r="G334" s="269"/>
      <c r="H334" s="270"/>
    </row>
    <row r="335" spans="1:8" ht="12.75">
      <c r="A335" s="313" t="s">
        <v>334</v>
      </c>
      <c r="B335" s="315" t="s">
        <v>2818</v>
      </c>
      <c r="C335" s="314"/>
      <c r="D335" s="314"/>
      <c r="E335" s="269" t="e">
        <f t="shared" si="11"/>
        <v>#VALUE!</v>
      </c>
      <c r="F335" s="269" t="e">
        <f t="shared" si="12"/>
        <v>#VALUE!</v>
      </c>
      <c r="G335" s="269"/>
      <c r="H335" s="270"/>
    </row>
    <row r="336" spans="1:8" ht="12.75">
      <c r="A336" s="313" t="s">
        <v>335</v>
      </c>
      <c r="B336" s="315" t="s">
        <v>2818</v>
      </c>
      <c r="C336" s="314" t="s">
        <v>3530</v>
      </c>
      <c r="D336" s="314" t="s">
        <v>3531</v>
      </c>
      <c r="E336" s="269">
        <f t="shared" si="11"/>
        <v>56.19166666666667</v>
      </c>
      <c r="F336" s="269">
        <f t="shared" si="12"/>
        <v>3.325833333333333</v>
      </c>
      <c r="G336" s="269"/>
      <c r="H336" s="270"/>
    </row>
    <row r="337" spans="1:8" ht="12.75">
      <c r="A337" s="313" t="s">
        <v>336</v>
      </c>
      <c r="B337" s="269" t="s">
        <v>337</v>
      </c>
      <c r="C337" s="314" t="s">
        <v>338</v>
      </c>
      <c r="D337" s="314" t="s">
        <v>339</v>
      </c>
      <c r="E337" s="269">
        <f t="shared" si="11"/>
        <v>50.00116666666667</v>
      </c>
      <c r="F337" s="269">
        <f t="shared" si="12"/>
        <v>5.230833333333333</v>
      </c>
      <c r="G337" s="269"/>
      <c r="H337" s="270"/>
    </row>
    <row r="338" spans="1:8" ht="12.75">
      <c r="A338" s="313" t="s">
        <v>340</v>
      </c>
      <c r="B338" s="269" t="s">
        <v>341</v>
      </c>
      <c r="C338" s="314" t="s">
        <v>342</v>
      </c>
      <c r="D338" s="314" t="s">
        <v>343</v>
      </c>
      <c r="E338" s="269">
        <f t="shared" si="11"/>
        <v>55.501</v>
      </c>
      <c r="F338" s="269">
        <f t="shared" si="12"/>
        <v>4.559</v>
      </c>
      <c r="G338" s="269"/>
      <c r="H338" s="270"/>
    </row>
    <row r="339" spans="1:8" ht="12.75">
      <c r="A339" s="313" t="s">
        <v>344</v>
      </c>
      <c r="B339" s="315" t="s">
        <v>2818</v>
      </c>
      <c r="C339" s="314" t="s">
        <v>345</v>
      </c>
      <c r="D339" s="314" t="s">
        <v>346</v>
      </c>
      <c r="E339" s="269">
        <f t="shared" si="11"/>
        <v>52.01533333333333</v>
      </c>
      <c r="F339" s="269">
        <f t="shared" si="12"/>
        <v>-1.0041666666666667</v>
      </c>
      <c r="G339" s="269"/>
      <c r="H339" s="270"/>
    </row>
    <row r="340" spans="1:8" ht="12.75">
      <c r="A340" s="313" t="s">
        <v>351</v>
      </c>
      <c r="B340" s="269" t="s">
        <v>352</v>
      </c>
      <c r="C340" s="314" t="s">
        <v>353</v>
      </c>
      <c r="D340" s="314" t="s">
        <v>354</v>
      </c>
      <c r="E340" s="269">
        <f t="shared" si="11"/>
        <v>51.21366666666667</v>
      </c>
      <c r="F340" s="269">
        <f t="shared" si="12"/>
        <v>0.13866666666666666</v>
      </c>
      <c r="G340" s="269"/>
      <c r="H340" s="270"/>
    </row>
    <row r="341" spans="1:8" ht="12.75">
      <c r="A341" s="313" t="s">
        <v>2800</v>
      </c>
      <c r="B341" s="315" t="s">
        <v>2818</v>
      </c>
      <c r="C341" s="314" t="s">
        <v>355</v>
      </c>
      <c r="D341" s="314" t="s">
        <v>356</v>
      </c>
      <c r="E341" s="269">
        <f t="shared" si="11"/>
        <v>52.842</v>
      </c>
      <c r="F341" s="269">
        <f t="shared" si="12"/>
        <v>2.932</v>
      </c>
      <c r="G341" s="269"/>
      <c r="H341" s="270"/>
    </row>
    <row r="342" spans="1:8" ht="12.75">
      <c r="A342" s="313" t="s">
        <v>357</v>
      </c>
      <c r="B342" s="269" t="s">
        <v>3396</v>
      </c>
      <c r="C342" s="314" t="s">
        <v>3397</v>
      </c>
      <c r="D342" s="314" t="s">
        <v>3398</v>
      </c>
      <c r="E342" s="269">
        <f t="shared" si="11"/>
        <v>53.2805</v>
      </c>
      <c r="F342" s="269">
        <f t="shared" si="12"/>
        <v>0.9513333333333333</v>
      </c>
      <c r="G342" s="269"/>
      <c r="H342" s="270"/>
    </row>
    <row r="343" spans="1:8" ht="12.75">
      <c r="A343" s="313" t="s">
        <v>358</v>
      </c>
      <c r="B343" s="315" t="s">
        <v>2818</v>
      </c>
      <c r="C343" s="314" t="s">
        <v>359</v>
      </c>
      <c r="D343" s="314" t="s">
        <v>360</v>
      </c>
      <c r="E343" s="269">
        <f t="shared" si="11"/>
        <v>52.26416666666667</v>
      </c>
      <c r="F343" s="269">
        <f t="shared" si="12"/>
        <v>0.48466666666666663</v>
      </c>
      <c r="G343" s="269"/>
      <c r="H343" s="270"/>
    </row>
    <row r="344" spans="1:8" ht="12.75">
      <c r="A344" s="313" t="s">
        <v>361</v>
      </c>
      <c r="B344" s="269" t="s">
        <v>362</v>
      </c>
      <c r="C344" s="314" t="s">
        <v>363</v>
      </c>
      <c r="D344" s="314" t="s">
        <v>364</v>
      </c>
      <c r="E344" s="269">
        <f t="shared" si="11"/>
        <v>51.352</v>
      </c>
      <c r="F344" s="269">
        <f t="shared" si="12"/>
        <v>-0.5033333333333333</v>
      </c>
      <c r="G344" s="269"/>
      <c r="H344" s="270"/>
    </row>
    <row r="345" spans="1:8" ht="12.75">
      <c r="A345" s="313" t="s">
        <v>365</v>
      </c>
      <c r="B345" s="315" t="s">
        <v>2818</v>
      </c>
      <c r="C345" s="314" t="s">
        <v>366</v>
      </c>
      <c r="D345" s="314" t="s">
        <v>367</v>
      </c>
      <c r="E345" s="269">
        <f t="shared" si="11"/>
        <v>50.562</v>
      </c>
      <c r="F345" s="269">
        <f t="shared" si="12"/>
        <v>4.900333333333333</v>
      </c>
      <c r="G345" s="269"/>
      <c r="H345" s="270"/>
    </row>
    <row r="346" spans="1:8" ht="12.75">
      <c r="A346" s="313" t="s">
        <v>368</v>
      </c>
      <c r="B346" s="315" t="s">
        <v>2818</v>
      </c>
      <c r="C346" s="314" t="s">
        <v>359</v>
      </c>
      <c r="D346" s="314" t="s">
        <v>360</v>
      </c>
      <c r="E346" s="269">
        <f t="shared" si="11"/>
        <v>52.26416666666667</v>
      </c>
      <c r="F346" s="269">
        <f t="shared" si="12"/>
        <v>0.48466666666666663</v>
      </c>
      <c r="G346" s="269"/>
      <c r="H346" s="270"/>
    </row>
    <row r="347" spans="1:8" ht="12.75">
      <c r="A347" s="313" t="s">
        <v>369</v>
      </c>
      <c r="B347" s="269" t="s">
        <v>370</v>
      </c>
      <c r="C347" s="314" t="s">
        <v>371</v>
      </c>
      <c r="D347" s="314" t="s">
        <v>372</v>
      </c>
      <c r="E347" s="269">
        <f t="shared" si="11"/>
        <v>59.25033333333333</v>
      </c>
      <c r="F347" s="269">
        <f t="shared" si="12"/>
        <v>2.5766666666666667</v>
      </c>
      <c r="G347" s="269"/>
      <c r="H347" s="270"/>
    </row>
    <row r="348" spans="1:8" ht="12.75">
      <c r="A348" s="313" t="s">
        <v>373</v>
      </c>
      <c r="B348" s="269" t="s">
        <v>3507</v>
      </c>
      <c r="C348" s="314" t="s">
        <v>3508</v>
      </c>
      <c r="D348" s="314" t="s">
        <v>3509</v>
      </c>
      <c r="E348" s="269">
        <f t="shared" si="11"/>
        <v>50.653166666666664</v>
      </c>
      <c r="F348" s="269">
        <f t="shared" si="12"/>
        <v>1.1844999999999999</v>
      </c>
      <c r="G348" s="269"/>
      <c r="H348" s="270"/>
    </row>
    <row r="349" spans="1:8" ht="12.75">
      <c r="A349" s="313" t="s">
        <v>374</v>
      </c>
      <c r="B349" s="269" t="s">
        <v>375</v>
      </c>
      <c r="C349" s="314" t="s">
        <v>376</v>
      </c>
      <c r="D349" s="314" t="s">
        <v>377</v>
      </c>
      <c r="E349" s="269">
        <f t="shared" si="11"/>
        <v>53.559666666666665</v>
      </c>
      <c r="F349" s="269">
        <f t="shared" si="12"/>
        <v>0.8583333333333333</v>
      </c>
      <c r="G349" s="269"/>
      <c r="H349" s="270"/>
    </row>
    <row r="350" spans="1:8" ht="12.75">
      <c r="A350" s="313" t="s">
        <v>378</v>
      </c>
      <c r="B350" s="269" t="s">
        <v>379</v>
      </c>
      <c r="C350" s="314" t="s">
        <v>380</v>
      </c>
      <c r="D350" s="314" t="s">
        <v>381</v>
      </c>
      <c r="E350" s="269">
        <f t="shared" si="11"/>
        <v>53.31933333333333</v>
      </c>
      <c r="F350" s="269">
        <f t="shared" si="12"/>
        <v>0.5413333333333333</v>
      </c>
      <c r="G350" s="269"/>
      <c r="H350" s="270"/>
    </row>
    <row r="351" spans="1:8" ht="12.75">
      <c r="A351" s="313" t="s">
        <v>382</v>
      </c>
      <c r="B351" s="269" t="s">
        <v>383</v>
      </c>
      <c r="C351" s="314" t="s">
        <v>384</v>
      </c>
      <c r="D351" s="314" t="s">
        <v>385</v>
      </c>
      <c r="E351" s="269">
        <f t="shared" si="11"/>
        <v>60.432833333333335</v>
      </c>
      <c r="F351" s="269">
        <f t="shared" si="12"/>
        <v>1.2961666666666667</v>
      </c>
      <c r="G351" s="269"/>
      <c r="H351" s="270"/>
    </row>
    <row r="352" spans="1:8" ht="12.75">
      <c r="A352" s="313" t="s">
        <v>386</v>
      </c>
      <c r="B352" s="269" t="s">
        <v>387</v>
      </c>
      <c r="C352" s="314" t="s">
        <v>388</v>
      </c>
      <c r="D352" s="314" t="s">
        <v>389</v>
      </c>
      <c r="E352" s="269">
        <f t="shared" si="11"/>
        <v>49.913333333333334</v>
      </c>
      <c r="F352" s="269">
        <f t="shared" si="12"/>
        <v>6.292</v>
      </c>
      <c r="G352" s="269"/>
      <c r="H352" s="270"/>
    </row>
    <row r="353" spans="1:8" ht="12.75">
      <c r="A353" s="313" t="s">
        <v>390</v>
      </c>
      <c r="B353" s="315" t="s">
        <v>2818</v>
      </c>
      <c r="C353" s="314" t="s">
        <v>232</v>
      </c>
      <c r="D353" s="314" t="s">
        <v>233</v>
      </c>
      <c r="E353" s="269">
        <f t="shared" si="11"/>
        <v>53.53483333333333</v>
      </c>
      <c r="F353" s="269">
        <f t="shared" si="12"/>
        <v>0.6808333333333334</v>
      </c>
      <c r="G353" s="269"/>
      <c r="H353" s="270"/>
    </row>
    <row r="354" spans="1:8" ht="12.75">
      <c r="A354" s="313" t="s">
        <v>391</v>
      </c>
      <c r="B354" s="269" t="s">
        <v>392</v>
      </c>
      <c r="C354" s="314" t="s">
        <v>393</v>
      </c>
      <c r="D354" s="314" t="s">
        <v>394</v>
      </c>
      <c r="E354" s="269">
        <f t="shared" si="11"/>
        <v>52.51083333333333</v>
      </c>
      <c r="F354" s="269">
        <f t="shared" si="12"/>
        <v>-1.4171666666666667</v>
      </c>
      <c r="G354" s="269"/>
      <c r="H354" s="270"/>
    </row>
    <row r="355" spans="1:8" ht="12.75">
      <c r="A355" s="313" t="s">
        <v>2655</v>
      </c>
      <c r="B355" s="269" t="s">
        <v>395</v>
      </c>
      <c r="C355" s="314" t="s">
        <v>396</v>
      </c>
      <c r="D355" s="314" t="s">
        <v>397</v>
      </c>
      <c r="E355" s="269">
        <f t="shared" si="11"/>
        <v>52.79816666666667</v>
      </c>
      <c r="F355" s="269">
        <f t="shared" si="12"/>
        <v>2.668</v>
      </c>
      <c r="G355" s="269"/>
      <c r="H355" s="270"/>
    </row>
    <row r="356" spans="1:8" ht="12.75">
      <c r="A356" s="313" t="s">
        <v>398</v>
      </c>
      <c r="B356" s="269" t="s">
        <v>399</v>
      </c>
      <c r="C356" s="314" t="s">
        <v>400</v>
      </c>
      <c r="D356" s="314" t="s">
        <v>401</v>
      </c>
      <c r="E356" s="269">
        <f t="shared" si="11"/>
        <v>53.39416666666666</v>
      </c>
      <c r="F356" s="269">
        <f t="shared" si="12"/>
        <v>1.3886666666666667</v>
      </c>
      <c r="G356" s="269"/>
      <c r="H356" s="270"/>
    </row>
    <row r="357" spans="1:8" ht="12.75">
      <c r="A357" s="313" t="s">
        <v>402</v>
      </c>
      <c r="B357" s="269" t="s">
        <v>403</v>
      </c>
      <c r="C357" s="314" t="s">
        <v>404</v>
      </c>
      <c r="D357" s="314" t="s">
        <v>405</v>
      </c>
      <c r="E357" s="269">
        <f t="shared" si="11"/>
        <v>53.783833333333334</v>
      </c>
      <c r="F357" s="269">
        <f t="shared" si="12"/>
        <v>1.2171666666666667</v>
      </c>
      <c r="G357" s="269"/>
      <c r="H357" s="270"/>
    </row>
    <row r="358" spans="1:8" ht="12.75">
      <c r="A358" s="313" t="s">
        <v>406</v>
      </c>
      <c r="B358" s="315" t="s">
        <v>2818</v>
      </c>
      <c r="C358" s="314" t="s">
        <v>407</v>
      </c>
      <c r="D358" s="314" t="s">
        <v>408</v>
      </c>
      <c r="E358" s="269">
        <f t="shared" si="11"/>
        <v>52.7355</v>
      </c>
      <c r="F358" s="269">
        <f t="shared" si="12"/>
        <v>2.6015</v>
      </c>
      <c r="G358" s="271"/>
      <c r="H358" s="270"/>
    </row>
    <row r="359" spans="1:8" ht="12.75">
      <c r="A359" s="313" t="s">
        <v>409</v>
      </c>
      <c r="B359" s="269" t="s">
        <v>410</v>
      </c>
      <c r="C359" s="314" t="s">
        <v>411</v>
      </c>
      <c r="D359" s="314" t="s">
        <v>412</v>
      </c>
      <c r="E359" s="269">
        <f t="shared" si="11"/>
        <v>52.629</v>
      </c>
      <c r="F359" s="269">
        <f t="shared" si="12"/>
        <v>-0.9296666666666666</v>
      </c>
      <c r="G359" s="271"/>
      <c r="H359" s="270"/>
    </row>
    <row r="360" spans="1:8" ht="12.75">
      <c r="A360" s="313" t="s">
        <v>413</v>
      </c>
      <c r="B360" s="269" t="s">
        <v>414</v>
      </c>
      <c r="C360" s="314" t="s">
        <v>415</v>
      </c>
      <c r="D360" s="314" t="s">
        <v>416</v>
      </c>
      <c r="E360" s="269">
        <f t="shared" si="11"/>
        <v>52.24166666666667</v>
      </c>
      <c r="F360" s="269">
        <f t="shared" si="12"/>
        <v>2.8813333333333335</v>
      </c>
      <c r="G360" s="271"/>
      <c r="H360" s="270"/>
    </row>
    <row r="361" spans="1:8" ht="12.75">
      <c r="A361" s="313" t="s">
        <v>417</v>
      </c>
      <c r="B361" s="269" t="s">
        <v>418</v>
      </c>
      <c r="C361" s="314" t="s">
        <v>419</v>
      </c>
      <c r="D361" s="314" t="s">
        <v>420</v>
      </c>
      <c r="E361" s="269">
        <f t="shared" si="11"/>
        <v>50.826</v>
      </c>
      <c r="F361" s="269">
        <f t="shared" si="12"/>
        <v>0.29183333333333333</v>
      </c>
      <c r="G361" s="271"/>
      <c r="H361" s="270"/>
    </row>
    <row r="362" spans="1:8" ht="12.75">
      <c r="A362" s="313" t="s">
        <v>421</v>
      </c>
      <c r="B362" s="315" t="s">
        <v>2818</v>
      </c>
      <c r="C362" s="314"/>
      <c r="D362" s="314"/>
      <c r="E362" s="269" t="e">
        <f aca="true" t="shared" si="13" ref="E362:E427">MID(C362,2,2)+(MID(C362,4,5)/60)</f>
        <v>#VALUE!</v>
      </c>
      <c r="F362" s="269" t="e">
        <f aca="true" t="shared" si="14" ref="F362:F427">IF(LEFT(D362,1)="W",MID(D362,2,3)+(MID(D362,5,5)/60),-MID(D362,2,3)-(MID(D362,5,5)/60))</f>
        <v>#VALUE!</v>
      </c>
      <c r="G362" s="271"/>
      <c r="H362" s="270"/>
    </row>
    <row r="363" spans="1:8" ht="12.75">
      <c r="A363" s="313" t="s">
        <v>422</v>
      </c>
      <c r="B363" s="315" t="s">
        <v>2818</v>
      </c>
      <c r="C363" s="314" t="s">
        <v>3064</v>
      </c>
      <c r="D363" s="314" t="s">
        <v>3065</v>
      </c>
      <c r="E363" s="269">
        <f t="shared" si="13"/>
        <v>52.08866666666667</v>
      </c>
      <c r="F363" s="269">
        <f t="shared" si="14"/>
        <v>0.31833333333333336</v>
      </c>
      <c r="G363" s="271"/>
      <c r="H363" s="270"/>
    </row>
    <row r="364" spans="1:8" ht="12.75">
      <c r="A364" s="313" t="s">
        <v>423</v>
      </c>
      <c r="B364" s="269" t="s">
        <v>424</v>
      </c>
      <c r="C364" s="314" t="s">
        <v>425</v>
      </c>
      <c r="D364" s="314" t="s">
        <v>426</v>
      </c>
      <c r="E364" s="269">
        <f t="shared" si="13"/>
        <v>52.071333333333335</v>
      </c>
      <c r="F364" s="269">
        <f t="shared" si="14"/>
        <v>1.0166666666666666</v>
      </c>
      <c r="G364" s="271"/>
      <c r="H364" s="270"/>
    </row>
    <row r="365" spans="1:8" ht="12.75">
      <c r="A365" s="313" t="s">
        <v>427</v>
      </c>
      <c r="B365" s="315" t="s">
        <v>2818</v>
      </c>
      <c r="C365" s="314" t="s">
        <v>428</v>
      </c>
      <c r="D365" s="314" t="s">
        <v>2869</v>
      </c>
      <c r="E365" s="269">
        <f t="shared" si="13"/>
        <v>53.17333333333333</v>
      </c>
      <c r="F365" s="269">
        <f t="shared" si="14"/>
        <v>-0.3333333333333333</v>
      </c>
      <c r="G365" s="271"/>
      <c r="H365" s="270"/>
    </row>
    <row r="366" spans="1:8" ht="12.75">
      <c r="A366" s="313" t="s">
        <v>429</v>
      </c>
      <c r="B366" s="269" t="s">
        <v>430</v>
      </c>
      <c r="C366" s="314" t="s">
        <v>431</v>
      </c>
      <c r="D366" s="314" t="s">
        <v>432</v>
      </c>
      <c r="E366" s="269">
        <f t="shared" si="13"/>
        <v>52.83383333333333</v>
      </c>
      <c r="F366" s="269">
        <f t="shared" si="14"/>
        <v>2.7716666666666665</v>
      </c>
      <c r="G366" s="271"/>
      <c r="H366" s="270"/>
    </row>
    <row r="367" spans="1:8" ht="12.75">
      <c r="A367" s="313" t="s">
        <v>433</v>
      </c>
      <c r="B367" s="315" t="s">
        <v>2818</v>
      </c>
      <c r="C367" s="314" t="s">
        <v>434</v>
      </c>
      <c r="D367" s="314" t="s">
        <v>435</v>
      </c>
      <c r="E367" s="269">
        <f t="shared" si="13"/>
        <v>53.77166666666667</v>
      </c>
      <c r="F367" s="269">
        <f t="shared" si="14"/>
        <v>0.577</v>
      </c>
      <c r="G367" s="271"/>
      <c r="H367" s="270"/>
    </row>
    <row r="368" spans="1:8" ht="12.75">
      <c r="A368" s="313" t="s">
        <v>2808</v>
      </c>
      <c r="B368" s="269" t="s">
        <v>439</v>
      </c>
      <c r="C368" s="314" t="s">
        <v>440</v>
      </c>
      <c r="D368" s="314" t="s">
        <v>441</v>
      </c>
      <c r="E368" s="269">
        <f t="shared" si="13"/>
        <v>50.95033333333333</v>
      </c>
      <c r="F368" s="269">
        <f t="shared" si="14"/>
        <v>1.3566666666666667</v>
      </c>
      <c r="G368" s="271"/>
      <c r="H368" s="270"/>
    </row>
    <row r="369" spans="1:8" ht="12.75">
      <c r="A369" s="313" t="s">
        <v>442</v>
      </c>
      <c r="B369" s="269" t="s">
        <v>443</v>
      </c>
      <c r="C369" s="314" t="s">
        <v>444</v>
      </c>
      <c r="D369" s="314" t="s">
        <v>445</v>
      </c>
      <c r="E369" s="269">
        <f t="shared" si="13"/>
        <v>51.571333333333335</v>
      </c>
      <c r="F369" s="269">
        <f t="shared" si="14"/>
        <v>-0.6954999999999999</v>
      </c>
      <c r="G369" s="271"/>
      <c r="H369" s="270"/>
    </row>
    <row r="370" spans="1:8" ht="12.75">
      <c r="A370" s="313" t="s">
        <v>446</v>
      </c>
      <c r="B370" s="315" t="s">
        <v>2818</v>
      </c>
      <c r="C370" s="314" t="s">
        <v>447</v>
      </c>
      <c r="D370" s="314" t="s">
        <v>448</v>
      </c>
      <c r="E370" s="269">
        <f t="shared" si="13"/>
        <v>52.56616666666667</v>
      </c>
      <c r="F370" s="269">
        <f t="shared" si="14"/>
        <v>0.6071666666666666</v>
      </c>
      <c r="G370" s="271"/>
      <c r="H370" s="270"/>
    </row>
    <row r="371" spans="1:8" ht="12.75">
      <c r="A371" s="313" t="s">
        <v>449</v>
      </c>
      <c r="B371" s="269" t="s">
        <v>450</v>
      </c>
      <c r="C371" s="314" t="s">
        <v>451</v>
      </c>
      <c r="D371" s="314" t="s">
        <v>452</v>
      </c>
      <c r="E371" s="269">
        <f t="shared" si="13"/>
        <v>51.404833333333336</v>
      </c>
      <c r="F371" s="269">
        <f t="shared" si="14"/>
        <v>3.435833333333333</v>
      </c>
      <c r="G371" s="271"/>
      <c r="H371" s="270"/>
    </row>
    <row r="372" spans="1:8" ht="12.75">
      <c r="A372" s="313" t="s">
        <v>453</v>
      </c>
      <c r="B372" s="269" t="s">
        <v>387</v>
      </c>
      <c r="C372" s="314" t="s">
        <v>388</v>
      </c>
      <c r="D372" s="314" t="s">
        <v>389</v>
      </c>
      <c r="E372" s="269">
        <f t="shared" si="13"/>
        <v>49.913333333333334</v>
      </c>
      <c r="F372" s="269">
        <f t="shared" si="14"/>
        <v>6.292</v>
      </c>
      <c r="G372" s="269"/>
      <c r="H372" s="270"/>
    </row>
    <row r="373" spans="1:8" ht="12.75">
      <c r="A373" s="313" t="s">
        <v>454</v>
      </c>
      <c r="B373" s="269" t="s">
        <v>387</v>
      </c>
      <c r="C373" s="314" t="s">
        <v>388</v>
      </c>
      <c r="D373" s="314" t="s">
        <v>389</v>
      </c>
      <c r="E373" s="269">
        <f>MID(C373,2,2)+(MID(C373,4,5)/60)</f>
        <v>49.913333333333334</v>
      </c>
      <c r="F373" s="269">
        <f>IF(LEFT(D373,1)="W",MID(D373,2,3)+(MID(D373,5,5)/60),-MID(D373,2,3)-(MID(D373,5,5)/60))</f>
        <v>6.292</v>
      </c>
      <c r="G373" s="269"/>
      <c r="H373" s="270"/>
    </row>
    <row r="374" spans="1:8" ht="12.75">
      <c r="A374" s="313" t="s">
        <v>455</v>
      </c>
      <c r="B374" s="269" t="s">
        <v>456</v>
      </c>
      <c r="C374" s="314" t="s">
        <v>457</v>
      </c>
      <c r="D374" s="314" t="s">
        <v>458</v>
      </c>
      <c r="E374" s="269">
        <f t="shared" si="13"/>
        <v>50.4405</v>
      </c>
      <c r="F374" s="269">
        <f t="shared" si="14"/>
        <v>4.995333333333333</v>
      </c>
      <c r="G374" s="271"/>
      <c r="H374" s="270"/>
    </row>
    <row r="375" spans="1:8" ht="12.75">
      <c r="A375" s="313" t="s">
        <v>459</v>
      </c>
      <c r="B375" s="269" t="s">
        <v>460</v>
      </c>
      <c r="C375" s="314" t="s">
        <v>461</v>
      </c>
      <c r="D375" s="314" t="s">
        <v>462</v>
      </c>
      <c r="E375" s="269">
        <f t="shared" si="13"/>
        <v>51.6525</v>
      </c>
      <c r="F375" s="269">
        <f t="shared" si="14"/>
        <v>-0.15583333333333332</v>
      </c>
      <c r="G375" s="271"/>
      <c r="H375" s="270"/>
    </row>
    <row r="376" spans="1:8" ht="12.75">
      <c r="A376" s="313" t="s">
        <v>463</v>
      </c>
      <c r="B376" s="269" t="s">
        <v>464</v>
      </c>
      <c r="C376" s="314" t="s">
        <v>465</v>
      </c>
      <c r="D376" s="314" t="s">
        <v>466</v>
      </c>
      <c r="E376" s="269">
        <f t="shared" si="13"/>
        <v>58.21383333333333</v>
      </c>
      <c r="F376" s="269">
        <f t="shared" si="14"/>
        <v>6.3308333333333335</v>
      </c>
      <c r="G376" s="271"/>
      <c r="H376" s="270"/>
    </row>
    <row r="377" spans="1:8" ht="12.75">
      <c r="A377" s="313" t="s">
        <v>467</v>
      </c>
      <c r="B377" s="315" t="s">
        <v>2818</v>
      </c>
      <c r="C377" s="314" t="s">
        <v>468</v>
      </c>
      <c r="D377" s="314" t="s">
        <v>469</v>
      </c>
      <c r="E377" s="269">
        <f t="shared" si="13"/>
        <v>56.325</v>
      </c>
      <c r="F377" s="269">
        <f t="shared" si="14"/>
        <v>3.748666666666667</v>
      </c>
      <c r="G377" s="271"/>
      <c r="H377" s="270"/>
    </row>
    <row r="378" spans="1:8" ht="12.75">
      <c r="A378" s="313" t="s">
        <v>470</v>
      </c>
      <c r="B378" s="269" t="s">
        <v>471</v>
      </c>
      <c r="C378" s="314" t="s">
        <v>472</v>
      </c>
      <c r="D378" s="314" t="s">
        <v>473</v>
      </c>
      <c r="E378" s="269">
        <f t="shared" si="13"/>
        <v>59.158</v>
      </c>
      <c r="F378" s="269">
        <f t="shared" si="14"/>
        <v>2.6413333333333333</v>
      </c>
      <c r="G378" s="271"/>
      <c r="H378" s="270"/>
    </row>
    <row r="379" spans="1:8" ht="12.75">
      <c r="A379" s="313" t="s">
        <v>474</v>
      </c>
      <c r="B379" s="269" t="s">
        <v>475</v>
      </c>
      <c r="C379" s="314" t="s">
        <v>476</v>
      </c>
      <c r="D379" s="314" t="s">
        <v>477</v>
      </c>
      <c r="E379" s="269">
        <f t="shared" si="13"/>
        <v>53.31</v>
      </c>
      <c r="F379" s="269">
        <f t="shared" si="14"/>
        <v>-0.17616666666666667</v>
      </c>
      <c r="G379" s="271"/>
      <c r="H379" s="270"/>
    </row>
    <row r="380" spans="1:8" ht="12.75">
      <c r="A380" s="313" t="s">
        <v>478</v>
      </c>
      <c r="B380" s="269" t="s">
        <v>479</v>
      </c>
      <c r="C380" s="314" t="s">
        <v>480</v>
      </c>
      <c r="D380" s="314" t="s">
        <v>481</v>
      </c>
      <c r="E380" s="269">
        <f t="shared" si="13"/>
        <v>53.381166666666665</v>
      </c>
      <c r="F380" s="269">
        <f t="shared" si="14"/>
        <v>0.6853333333333332</v>
      </c>
      <c r="G380" s="271"/>
      <c r="H380" s="270"/>
    </row>
    <row r="381" spans="1:8" ht="12.75">
      <c r="A381" s="313" t="s">
        <v>482</v>
      </c>
      <c r="B381" s="269" t="s">
        <v>483</v>
      </c>
      <c r="C381" s="314" t="s">
        <v>484</v>
      </c>
      <c r="D381" s="314" t="s">
        <v>485</v>
      </c>
      <c r="E381" s="269">
        <f t="shared" si="13"/>
        <v>59.87616666666667</v>
      </c>
      <c r="F381" s="269">
        <f t="shared" si="14"/>
        <v>1.284</v>
      </c>
      <c r="G381" s="271"/>
      <c r="H381" s="270"/>
    </row>
    <row r="382" spans="1:8" ht="12.75">
      <c r="A382" s="313" t="s">
        <v>486</v>
      </c>
      <c r="B382" s="269" t="s">
        <v>487</v>
      </c>
      <c r="C382" s="314" t="s">
        <v>488</v>
      </c>
      <c r="D382" s="314" t="s">
        <v>489</v>
      </c>
      <c r="E382" s="269">
        <f t="shared" si="13"/>
        <v>51.605333333333334</v>
      </c>
      <c r="F382" s="269">
        <f t="shared" si="14"/>
        <v>4.067833333333334</v>
      </c>
      <c r="G382" s="271"/>
      <c r="H382" s="270"/>
    </row>
    <row r="383" spans="1:8" ht="12.75">
      <c r="A383" s="313" t="s">
        <v>490</v>
      </c>
      <c r="B383" s="315" t="s">
        <v>2818</v>
      </c>
      <c r="C383" s="314" t="s">
        <v>491</v>
      </c>
      <c r="D383" s="314" t="s">
        <v>492</v>
      </c>
      <c r="E383" s="269">
        <f t="shared" si="13"/>
        <v>52.7285</v>
      </c>
      <c r="F383" s="269">
        <f t="shared" si="14"/>
        <v>-0.9625</v>
      </c>
      <c r="G383" s="271"/>
      <c r="H383" s="270"/>
    </row>
    <row r="384" spans="1:8" ht="12.75">
      <c r="A384" s="313" t="s">
        <v>493</v>
      </c>
      <c r="B384" s="315" t="s">
        <v>2818</v>
      </c>
      <c r="C384" s="314" t="s">
        <v>494</v>
      </c>
      <c r="D384" s="314" t="s">
        <v>495</v>
      </c>
      <c r="E384" s="269">
        <f t="shared" si="13"/>
        <v>51.49583333333333</v>
      </c>
      <c r="F384" s="269">
        <f t="shared" si="14"/>
        <v>1.7436666666666665</v>
      </c>
      <c r="G384" s="271"/>
      <c r="H384" s="270"/>
    </row>
    <row r="385" spans="1:8" ht="12.75">
      <c r="A385" s="313" t="s">
        <v>496</v>
      </c>
      <c r="B385" s="269" t="s">
        <v>497</v>
      </c>
      <c r="C385" s="314" t="s">
        <v>498</v>
      </c>
      <c r="D385" s="314" t="s">
        <v>499</v>
      </c>
      <c r="E385" s="269">
        <f t="shared" si="13"/>
        <v>53.03333333333333</v>
      </c>
      <c r="F385" s="269">
        <f t="shared" si="14"/>
        <v>0.9166666666666666</v>
      </c>
      <c r="G385" s="271"/>
      <c r="H385" s="270"/>
    </row>
    <row r="386" spans="1:8" ht="12.75">
      <c r="A386" s="313" t="s">
        <v>500</v>
      </c>
      <c r="B386" s="269" t="s">
        <v>243</v>
      </c>
      <c r="C386" s="314" t="s">
        <v>245</v>
      </c>
      <c r="D386" s="314" t="s">
        <v>246</v>
      </c>
      <c r="E386" s="269">
        <f t="shared" si="13"/>
        <v>52.30533333333333</v>
      </c>
      <c r="F386" s="269">
        <f t="shared" si="14"/>
        <v>0.7928333333333334</v>
      </c>
      <c r="G386" s="271"/>
      <c r="H386" s="270"/>
    </row>
    <row r="387" spans="1:8" ht="12.75">
      <c r="A387" s="313" t="s">
        <v>501</v>
      </c>
      <c r="B387" s="269" t="s">
        <v>502</v>
      </c>
      <c r="C387" s="314" t="s">
        <v>503</v>
      </c>
      <c r="D387" s="314" t="s">
        <v>504</v>
      </c>
      <c r="E387" s="269">
        <f t="shared" si="13"/>
        <v>52.814166666666665</v>
      </c>
      <c r="F387" s="269">
        <f t="shared" si="14"/>
        <v>1.7611666666666665</v>
      </c>
      <c r="G387" s="271"/>
      <c r="H387" s="270"/>
    </row>
    <row r="388" spans="1:8" ht="12.75">
      <c r="A388" s="313" t="s">
        <v>505</v>
      </c>
      <c r="B388" s="269" t="s">
        <v>506</v>
      </c>
      <c r="C388" s="314" t="s">
        <v>507</v>
      </c>
      <c r="D388" s="314" t="s">
        <v>508</v>
      </c>
      <c r="E388" s="269">
        <f t="shared" si="13"/>
        <v>54.509166666666665</v>
      </c>
      <c r="F388" s="269">
        <f t="shared" si="14"/>
        <v>1.4295</v>
      </c>
      <c r="G388" s="271"/>
      <c r="H388" s="270"/>
    </row>
    <row r="389" spans="1:8" ht="12.75">
      <c r="A389" s="313" t="s">
        <v>509</v>
      </c>
      <c r="B389" s="315" t="s">
        <v>2818</v>
      </c>
      <c r="C389" s="314" t="s">
        <v>2995</v>
      </c>
      <c r="D389" s="314" t="s">
        <v>2996</v>
      </c>
      <c r="E389" s="269">
        <f t="shared" si="13"/>
        <v>54.20883333333333</v>
      </c>
      <c r="F389" s="269">
        <f t="shared" si="14"/>
        <v>1.2850000000000001</v>
      </c>
      <c r="G389" s="271"/>
      <c r="H389" s="270"/>
    </row>
    <row r="390" spans="1:8" ht="12.75">
      <c r="A390" s="313" t="s">
        <v>510</v>
      </c>
      <c r="B390" s="269" t="s">
        <v>511</v>
      </c>
      <c r="C390" s="314"/>
      <c r="D390" s="314"/>
      <c r="E390" s="269" t="e">
        <f t="shared" si="13"/>
        <v>#VALUE!</v>
      </c>
      <c r="F390" s="269" t="e">
        <f t="shared" si="14"/>
        <v>#VALUE!</v>
      </c>
      <c r="G390" s="271"/>
      <c r="H390" s="270"/>
    </row>
    <row r="391" spans="1:8" ht="12.75">
      <c r="A391" s="313" t="s">
        <v>512</v>
      </c>
      <c r="B391" s="269" t="s">
        <v>513</v>
      </c>
      <c r="C391" s="314" t="s">
        <v>514</v>
      </c>
      <c r="D391" s="314" t="s">
        <v>515</v>
      </c>
      <c r="E391" s="269">
        <f t="shared" si="13"/>
        <v>51.2105</v>
      </c>
      <c r="F391" s="269">
        <f t="shared" si="14"/>
        <v>1.6</v>
      </c>
      <c r="G391" s="271"/>
      <c r="H391" s="270"/>
    </row>
    <row r="392" spans="1:8" ht="12.75">
      <c r="A392" s="313" t="s">
        <v>516</v>
      </c>
      <c r="B392" s="269" t="s">
        <v>517</v>
      </c>
      <c r="C392" s="314" t="s">
        <v>518</v>
      </c>
      <c r="D392" s="314" t="s">
        <v>519</v>
      </c>
      <c r="E392" s="269">
        <f t="shared" si="13"/>
        <v>52.93216666666667</v>
      </c>
      <c r="F392" s="269">
        <f t="shared" si="14"/>
        <v>2.6471666666666667</v>
      </c>
      <c r="G392" s="271"/>
      <c r="H392" s="270"/>
    </row>
    <row r="393" spans="1:8" ht="12.75">
      <c r="A393" s="313" t="s">
        <v>520</v>
      </c>
      <c r="B393" s="269" t="s">
        <v>521</v>
      </c>
      <c r="C393" s="314" t="s">
        <v>522</v>
      </c>
      <c r="D393" s="314" t="s">
        <v>523</v>
      </c>
      <c r="E393" s="269">
        <f t="shared" si="13"/>
        <v>56.49916666666667</v>
      </c>
      <c r="F393" s="269">
        <f t="shared" si="14"/>
        <v>6.869166666666667</v>
      </c>
      <c r="G393" s="271"/>
      <c r="H393" s="270"/>
    </row>
    <row r="394" spans="1:8" ht="12.75">
      <c r="A394" s="313" t="s">
        <v>524</v>
      </c>
      <c r="B394" s="315" t="s">
        <v>2818</v>
      </c>
      <c r="C394" s="314" t="s">
        <v>525</v>
      </c>
      <c r="D394" s="314" t="s">
        <v>526</v>
      </c>
      <c r="E394" s="269">
        <f t="shared" si="13"/>
        <v>52.12416666666667</v>
      </c>
      <c r="F394" s="269">
        <f t="shared" si="14"/>
        <v>0.12000000000000001</v>
      </c>
      <c r="G394" s="271"/>
      <c r="H394" s="270"/>
    </row>
    <row r="395" spans="1:8" ht="12.75">
      <c r="A395" s="313" t="s">
        <v>527</v>
      </c>
      <c r="B395" s="269" t="s">
        <v>528</v>
      </c>
      <c r="C395" s="314" t="s">
        <v>529</v>
      </c>
      <c r="D395" s="314" t="s">
        <v>530</v>
      </c>
      <c r="E395" s="269">
        <f t="shared" si="13"/>
        <v>54.2055</v>
      </c>
      <c r="F395" s="269">
        <f t="shared" si="14"/>
        <v>1.3821666666666665</v>
      </c>
      <c r="G395" s="271"/>
      <c r="H395" s="270"/>
    </row>
    <row r="396" spans="1:8" ht="12.75">
      <c r="A396" s="313" t="s">
        <v>531</v>
      </c>
      <c r="B396" s="269" t="s">
        <v>532</v>
      </c>
      <c r="C396" s="314" t="s">
        <v>533</v>
      </c>
      <c r="D396" s="314" t="s">
        <v>534</v>
      </c>
      <c r="E396" s="269">
        <f t="shared" si="13"/>
        <v>50.278</v>
      </c>
      <c r="F396" s="269">
        <f t="shared" si="14"/>
        <v>5.1405</v>
      </c>
      <c r="G396" s="271"/>
      <c r="H396" s="270"/>
    </row>
    <row r="397" spans="1:8" ht="12.75">
      <c r="A397" s="313" t="s">
        <v>535</v>
      </c>
      <c r="B397" s="269" t="s">
        <v>536</v>
      </c>
      <c r="C397" s="314" t="s">
        <v>537</v>
      </c>
      <c r="D397" s="314" t="s">
        <v>538</v>
      </c>
      <c r="E397" s="269">
        <f t="shared" si="13"/>
        <v>52.04083333333333</v>
      </c>
      <c r="F397" s="269">
        <f t="shared" si="14"/>
        <v>1.0955</v>
      </c>
      <c r="G397" s="271"/>
      <c r="H397" s="270"/>
    </row>
    <row r="398" spans="1:8" ht="12.75">
      <c r="A398" s="313" t="s">
        <v>539</v>
      </c>
      <c r="B398" s="269" t="s">
        <v>540</v>
      </c>
      <c r="C398" s="314" t="s">
        <v>541</v>
      </c>
      <c r="D398" s="314" t="s">
        <v>542</v>
      </c>
      <c r="E398" s="269">
        <f t="shared" si="13"/>
        <v>60.741166666666665</v>
      </c>
      <c r="F398" s="269">
        <f t="shared" si="14"/>
        <v>0.8411666666666666</v>
      </c>
      <c r="G398" s="271"/>
      <c r="H398" s="270"/>
    </row>
    <row r="399" spans="1:8" ht="12.75">
      <c r="A399" s="313" t="s">
        <v>25</v>
      </c>
      <c r="B399" s="269" t="s">
        <v>2818</v>
      </c>
      <c r="C399" s="314" t="s">
        <v>26</v>
      </c>
      <c r="D399" s="314" t="s">
        <v>27</v>
      </c>
      <c r="E399" s="269">
        <f t="shared" si="13"/>
        <v>51.28066666666667</v>
      </c>
      <c r="F399" s="269">
        <f t="shared" si="14"/>
        <v>1.7795</v>
      </c>
      <c r="G399" s="271"/>
      <c r="H399" s="270"/>
    </row>
    <row r="400" spans="1:8" ht="12.75">
      <c r="A400" s="313" t="s">
        <v>543</v>
      </c>
      <c r="B400" s="315" t="s">
        <v>2818</v>
      </c>
      <c r="C400" s="314" t="s">
        <v>544</v>
      </c>
      <c r="D400" s="314" t="s">
        <v>545</v>
      </c>
      <c r="E400" s="269">
        <f t="shared" si="13"/>
        <v>51.55833333333333</v>
      </c>
      <c r="F400" s="269">
        <f t="shared" si="14"/>
        <v>2.8833333333333333</v>
      </c>
      <c r="G400" s="271"/>
      <c r="H400" s="270"/>
    </row>
    <row r="401" spans="1:8" ht="12.75">
      <c r="A401" s="313" t="s">
        <v>546</v>
      </c>
      <c r="B401" s="269" t="s">
        <v>547</v>
      </c>
      <c r="C401" s="314" t="s">
        <v>548</v>
      </c>
      <c r="D401" s="314" t="s">
        <v>549</v>
      </c>
      <c r="E401" s="269">
        <f t="shared" si="13"/>
        <v>53.24816666666667</v>
      </c>
      <c r="F401" s="269">
        <f t="shared" si="14"/>
        <v>4.535333333333333</v>
      </c>
      <c r="G401" s="271"/>
      <c r="H401" s="270"/>
    </row>
    <row r="402" spans="1:8" ht="12.75">
      <c r="A402" s="313" t="s">
        <v>550</v>
      </c>
      <c r="B402" s="269" t="s">
        <v>551</v>
      </c>
      <c r="C402" s="314" t="s">
        <v>552</v>
      </c>
      <c r="D402" s="314" t="s">
        <v>553</v>
      </c>
      <c r="E402" s="269">
        <f t="shared" si="13"/>
        <v>53.16616666666667</v>
      </c>
      <c r="F402" s="269">
        <f t="shared" si="14"/>
        <v>0.5238333333333334</v>
      </c>
      <c r="G402" s="271"/>
      <c r="H402" s="270"/>
    </row>
    <row r="403" spans="1:8" ht="12.75">
      <c r="A403" s="313" t="s">
        <v>554</v>
      </c>
      <c r="B403" s="315" t="s">
        <v>2818</v>
      </c>
      <c r="C403" s="314" t="s">
        <v>555</v>
      </c>
      <c r="D403" s="314" t="s">
        <v>556</v>
      </c>
      <c r="E403" s="269">
        <f t="shared" si="13"/>
        <v>53.6295</v>
      </c>
      <c r="F403" s="269">
        <f t="shared" si="14"/>
        <v>1.2591666666666668</v>
      </c>
      <c r="G403" s="271"/>
      <c r="H403" s="270"/>
    </row>
    <row r="404" spans="1:8" ht="12.75">
      <c r="A404" s="313" t="s">
        <v>557</v>
      </c>
      <c r="B404" s="269" t="s">
        <v>558</v>
      </c>
      <c r="C404" s="314" t="s">
        <v>559</v>
      </c>
      <c r="D404" s="314" t="s">
        <v>560</v>
      </c>
      <c r="E404" s="269">
        <f t="shared" si="13"/>
        <v>53.745</v>
      </c>
      <c r="F404" s="269">
        <f t="shared" si="14"/>
        <v>2.883</v>
      </c>
      <c r="G404" s="271"/>
      <c r="H404" s="270"/>
    </row>
    <row r="405" spans="1:8" ht="12.75">
      <c r="A405" s="313" t="s">
        <v>561</v>
      </c>
      <c r="B405" s="269" t="s">
        <v>562</v>
      </c>
      <c r="C405" s="314" t="s">
        <v>563</v>
      </c>
      <c r="D405" s="314" t="s">
        <v>564</v>
      </c>
      <c r="E405" s="269">
        <f t="shared" si="13"/>
        <v>52.12733333333333</v>
      </c>
      <c r="F405" s="269">
        <f t="shared" si="14"/>
        <v>-0.956</v>
      </c>
      <c r="G405" s="271"/>
      <c r="H405" s="270"/>
    </row>
    <row r="406" spans="1:8" ht="12.75">
      <c r="A406" s="313" t="s">
        <v>565</v>
      </c>
      <c r="B406" s="269" t="s">
        <v>2794</v>
      </c>
      <c r="C406" s="314" t="s">
        <v>566</v>
      </c>
      <c r="D406" s="314" t="s">
        <v>567</v>
      </c>
      <c r="E406" s="269">
        <f t="shared" si="13"/>
        <v>52.192166666666665</v>
      </c>
      <c r="F406" s="269">
        <f t="shared" si="14"/>
        <v>1.6145</v>
      </c>
      <c r="G406" s="271"/>
      <c r="H406" s="270"/>
    </row>
    <row r="407" spans="1:8" ht="12.75">
      <c r="A407" s="313" t="s">
        <v>568</v>
      </c>
      <c r="B407" s="269" t="s">
        <v>569</v>
      </c>
      <c r="C407" s="314" t="s">
        <v>570</v>
      </c>
      <c r="D407" s="314" t="s">
        <v>571</v>
      </c>
      <c r="E407" s="269">
        <f t="shared" si="13"/>
        <v>52.62916666666667</v>
      </c>
      <c r="F407" s="269">
        <f t="shared" si="14"/>
        <v>3.1525</v>
      </c>
      <c r="G407" s="271"/>
      <c r="H407" s="270"/>
    </row>
    <row r="408" spans="1:8" ht="12.75">
      <c r="A408" s="313" t="s">
        <v>572</v>
      </c>
      <c r="B408" s="269" t="s">
        <v>573</v>
      </c>
      <c r="C408" s="314" t="s">
        <v>574</v>
      </c>
      <c r="D408" s="314" t="s">
        <v>578</v>
      </c>
      <c r="E408" s="269">
        <f t="shared" si="13"/>
        <v>54.851166666666664</v>
      </c>
      <c r="F408" s="269">
        <f t="shared" si="14"/>
        <v>4.9478333333333335</v>
      </c>
      <c r="G408" s="271"/>
      <c r="H408" s="270"/>
    </row>
    <row r="409" spans="1:8" ht="12.75">
      <c r="A409" s="313" t="s">
        <v>579</v>
      </c>
      <c r="B409" s="269" t="s">
        <v>2950</v>
      </c>
      <c r="C409" s="314" t="s">
        <v>587</v>
      </c>
      <c r="D409" s="314" t="s">
        <v>588</v>
      </c>
      <c r="E409" s="269">
        <f t="shared" si="13"/>
        <v>52.11533333333333</v>
      </c>
      <c r="F409" s="269">
        <f t="shared" si="14"/>
        <v>4.557</v>
      </c>
      <c r="G409" s="271"/>
      <c r="H409" s="270"/>
    </row>
    <row r="410" spans="1:8" ht="12.75">
      <c r="A410" s="313" t="s">
        <v>2146</v>
      </c>
      <c r="B410" s="269" t="s">
        <v>2147</v>
      </c>
      <c r="C410" s="314" t="s">
        <v>2148</v>
      </c>
      <c r="D410" s="314" t="s">
        <v>2149</v>
      </c>
      <c r="E410" s="269">
        <f t="shared" si="13"/>
        <v>53.3525</v>
      </c>
      <c r="F410" s="269">
        <f t="shared" si="14"/>
        <v>6.486166666666667</v>
      </c>
      <c r="G410" s="271"/>
      <c r="H410" s="270"/>
    </row>
    <row r="411" spans="1:8" ht="12.75">
      <c r="A411" s="313" t="s">
        <v>589</v>
      </c>
      <c r="B411" s="269" t="s">
        <v>590</v>
      </c>
      <c r="C411" s="314" t="s">
        <v>591</v>
      </c>
      <c r="D411" s="314" t="s">
        <v>592</v>
      </c>
      <c r="E411" s="269">
        <f t="shared" si="13"/>
        <v>59.351166666666664</v>
      </c>
      <c r="F411" s="269">
        <f t="shared" si="14"/>
        <v>2.95</v>
      </c>
      <c r="G411" s="271"/>
      <c r="H411" s="270"/>
    </row>
    <row r="412" spans="1:8" ht="12.75">
      <c r="A412" s="313" t="s">
        <v>593</v>
      </c>
      <c r="B412" s="269" t="s">
        <v>594</v>
      </c>
      <c r="C412" s="314" t="s">
        <v>595</v>
      </c>
      <c r="D412" s="314" t="s">
        <v>596</v>
      </c>
      <c r="E412" s="269">
        <f t="shared" si="13"/>
        <v>60.377</v>
      </c>
      <c r="F412" s="269">
        <f t="shared" si="14"/>
        <v>0.9255</v>
      </c>
      <c r="G412" s="271"/>
      <c r="H412" s="270"/>
    </row>
    <row r="413" spans="1:8" ht="12.75">
      <c r="A413" s="313" t="s">
        <v>597</v>
      </c>
      <c r="B413" s="269" t="s">
        <v>598</v>
      </c>
      <c r="C413" s="314" t="s">
        <v>599</v>
      </c>
      <c r="D413" s="314" t="s">
        <v>600</v>
      </c>
      <c r="E413" s="269">
        <f t="shared" si="13"/>
        <v>51.50083333333333</v>
      </c>
      <c r="F413" s="269">
        <f t="shared" si="14"/>
        <v>0.7745</v>
      </c>
      <c r="G413" s="271"/>
      <c r="H413" s="270"/>
    </row>
    <row r="414" spans="1:8" ht="12.75">
      <c r="A414" s="313" t="s">
        <v>601</v>
      </c>
      <c r="B414" s="269" t="s">
        <v>602</v>
      </c>
      <c r="C414" s="314" t="s">
        <v>603</v>
      </c>
      <c r="D414" s="314" t="s">
        <v>604</v>
      </c>
      <c r="E414" s="269">
        <f t="shared" si="13"/>
        <v>58.45666666666666</v>
      </c>
      <c r="F414" s="269">
        <f t="shared" si="14"/>
        <v>3.0975</v>
      </c>
      <c r="G414" s="271"/>
      <c r="H414" s="270"/>
    </row>
    <row r="415" spans="1:8" ht="12.75">
      <c r="A415" s="313" t="s">
        <v>605</v>
      </c>
      <c r="B415" s="269" t="s">
        <v>606</v>
      </c>
      <c r="C415" s="314" t="s">
        <v>607</v>
      </c>
      <c r="D415" s="314" t="s">
        <v>608</v>
      </c>
      <c r="E415" s="269">
        <f t="shared" si="13"/>
        <v>53.31666666666667</v>
      </c>
      <c r="F415" s="269">
        <f t="shared" si="14"/>
        <v>0.3496666666666667</v>
      </c>
      <c r="G415" s="271"/>
      <c r="H415" s="270"/>
    </row>
    <row r="416" spans="1:8" ht="12.75">
      <c r="A416" s="313" t="s">
        <v>609</v>
      </c>
      <c r="B416" s="315" t="s">
        <v>2818</v>
      </c>
      <c r="C416" s="314" t="s">
        <v>2998</v>
      </c>
      <c r="D416" s="314" t="s">
        <v>2999</v>
      </c>
      <c r="E416" s="269">
        <f t="shared" si="13"/>
        <v>54.84916666666667</v>
      </c>
      <c r="F416" s="269">
        <f t="shared" si="14"/>
        <v>4.4505</v>
      </c>
      <c r="G416" s="271"/>
      <c r="H416" s="270"/>
    </row>
    <row r="417" spans="1:8" ht="12.75">
      <c r="A417" s="313" t="s">
        <v>610</v>
      </c>
      <c r="B417" s="315" t="s">
        <v>2818</v>
      </c>
      <c r="C417" s="314" t="s">
        <v>611</v>
      </c>
      <c r="D417" s="314" t="s">
        <v>612</v>
      </c>
      <c r="E417" s="269">
        <f t="shared" si="13"/>
        <v>52.606</v>
      </c>
      <c r="F417" s="269">
        <f t="shared" si="14"/>
        <v>0.48983333333333334</v>
      </c>
      <c r="G417" s="271"/>
      <c r="H417" s="270"/>
    </row>
    <row r="418" spans="1:8" ht="12.75">
      <c r="A418" s="313" t="s">
        <v>613</v>
      </c>
      <c r="B418" s="269" t="s">
        <v>3432</v>
      </c>
      <c r="C418" s="314" t="s">
        <v>3433</v>
      </c>
      <c r="D418" s="314" t="s">
        <v>3434</v>
      </c>
      <c r="E418" s="269">
        <f t="shared" si="13"/>
        <v>52.50933333333333</v>
      </c>
      <c r="F418" s="269">
        <f t="shared" si="14"/>
        <v>2.252666666666667</v>
      </c>
      <c r="G418" s="271"/>
      <c r="H418" s="270"/>
    </row>
    <row r="419" spans="1:8" ht="12.75">
      <c r="A419" s="313" t="s">
        <v>614</v>
      </c>
      <c r="B419" s="315" t="s">
        <v>2818</v>
      </c>
      <c r="C419" s="314" t="s">
        <v>615</v>
      </c>
      <c r="D419" s="314" t="s">
        <v>616</v>
      </c>
      <c r="E419" s="269">
        <f t="shared" si="13"/>
        <v>54.233666666666664</v>
      </c>
      <c r="F419" s="269">
        <f t="shared" si="14"/>
        <v>0.9688333333333333</v>
      </c>
      <c r="G419" s="271"/>
      <c r="H419" s="270"/>
    </row>
    <row r="420" spans="1:8" ht="12.75">
      <c r="A420" s="313" t="s">
        <v>617</v>
      </c>
      <c r="B420" s="269" t="s">
        <v>179</v>
      </c>
      <c r="C420" s="314" t="s">
        <v>180</v>
      </c>
      <c r="D420" s="314" t="s">
        <v>181</v>
      </c>
      <c r="E420" s="269">
        <f t="shared" si="13"/>
        <v>53.338</v>
      </c>
      <c r="F420" s="269">
        <f t="shared" si="14"/>
        <v>2.148833333333333</v>
      </c>
      <c r="G420" s="271"/>
      <c r="H420" s="270"/>
    </row>
    <row r="421" spans="1:8" ht="12.75">
      <c r="A421" s="313" t="s">
        <v>618</v>
      </c>
      <c r="B421" s="269" t="s">
        <v>619</v>
      </c>
      <c r="C421" s="314" t="s">
        <v>620</v>
      </c>
      <c r="D421" s="314" t="s">
        <v>621</v>
      </c>
      <c r="E421" s="269">
        <f t="shared" si="13"/>
        <v>53.5815</v>
      </c>
      <c r="F421" s="269">
        <f t="shared" si="14"/>
        <v>3.0555</v>
      </c>
      <c r="G421" s="271"/>
      <c r="H421" s="270"/>
    </row>
    <row r="422" spans="1:8" ht="12.75">
      <c r="A422" s="313" t="s">
        <v>622</v>
      </c>
      <c r="B422" s="315" t="s">
        <v>2818</v>
      </c>
      <c r="C422" s="314" t="s">
        <v>623</v>
      </c>
      <c r="D422" s="314" t="s">
        <v>624</v>
      </c>
      <c r="E422" s="269">
        <f t="shared" si="13"/>
        <v>51.50866666666667</v>
      </c>
      <c r="F422" s="269">
        <f t="shared" si="14"/>
        <v>1.7983333333333333</v>
      </c>
      <c r="G422" s="271"/>
      <c r="H422" s="270"/>
    </row>
    <row r="423" spans="1:8" ht="12.75">
      <c r="A423" s="313" t="s">
        <v>625</v>
      </c>
      <c r="B423" s="269" t="s">
        <v>3087</v>
      </c>
      <c r="C423" s="314" t="s">
        <v>3088</v>
      </c>
      <c r="D423" s="314" t="s">
        <v>3089</v>
      </c>
      <c r="E423" s="269">
        <f t="shared" si="13"/>
        <v>51.611666666666665</v>
      </c>
      <c r="F423" s="269">
        <f t="shared" si="14"/>
        <v>0.8083333333333333</v>
      </c>
      <c r="G423" s="271"/>
      <c r="H423" s="270"/>
    </row>
    <row r="424" spans="1:8" ht="12.75">
      <c r="A424" s="313" t="s">
        <v>626</v>
      </c>
      <c r="B424" s="269" t="s">
        <v>627</v>
      </c>
      <c r="C424" s="314" t="s">
        <v>628</v>
      </c>
      <c r="D424" s="314" t="s">
        <v>629</v>
      </c>
      <c r="E424" s="269">
        <f t="shared" si="13"/>
        <v>52.357166666666664</v>
      </c>
      <c r="F424" s="269">
        <f t="shared" si="14"/>
        <v>0.10783333333333332</v>
      </c>
      <c r="G424" s="271"/>
      <c r="H424" s="270"/>
    </row>
    <row r="425" spans="1:8" ht="12.75">
      <c r="A425" s="313" t="s">
        <v>630</v>
      </c>
      <c r="B425" s="337" t="s">
        <v>78</v>
      </c>
      <c r="C425" s="314" t="s">
        <v>3425</v>
      </c>
      <c r="D425" s="314" t="s">
        <v>3426</v>
      </c>
      <c r="E425" s="269">
        <f t="shared" si="13"/>
        <v>52.635</v>
      </c>
      <c r="F425" s="269">
        <f t="shared" si="14"/>
        <v>-1.7233333333333332</v>
      </c>
      <c r="G425" s="271"/>
      <c r="H425" s="270"/>
    </row>
    <row r="426" spans="1:8" ht="12.75">
      <c r="A426" s="313" t="s">
        <v>631</v>
      </c>
      <c r="B426" s="269" t="s">
        <v>632</v>
      </c>
      <c r="C426" s="314" t="s">
        <v>633</v>
      </c>
      <c r="D426" s="314" t="s">
        <v>634</v>
      </c>
      <c r="E426" s="269">
        <f t="shared" si="13"/>
        <v>50.94</v>
      </c>
      <c r="F426" s="269">
        <f t="shared" si="14"/>
        <v>2.658666666666667</v>
      </c>
      <c r="G426" s="271"/>
      <c r="H426" s="270"/>
    </row>
    <row r="427" spans="1:8" ht="12.75">
      <c r="A427" s="313" t="s">
        <v>635</v>
      </c>
      <c r="B427" s="269" t="s">
        <v>636</v>
      </c>
      <c r="C427" s="314" t="s">
        <v>637</v>
      </c>
      <c r="D427" s="314" t="s">
        <v>638</v>
      </c>
      <c r="E427" s="269">
        <f t="shared" si="13"/>
        <v>51.00933333333333</v>
      </c>
      <c r="F427" s="269">
        <f t="shared" si="14"/>
        <v>2.6388333333333334</v>
      </c>
      <c r="G427" s="271"/>
      <c r="H427" s="270"/>
    </row>
    <row r="428" spans="1:8" ht="12.75">
      <c r="A428" s="313" t="s">
        <v>639</v>
      </c>
      <c r="B428" s="315" t="s">
        <v>2818</v>
      </c>
      <c r="C428" s="314" t="s">
        <v>640</v>
      </c>
      <c r="D428" s="314" t="s">
        <v>641</v>
      </c>
      <c r="E428" s="269">
        <f>MID(C428,2,2)+(MID(C428,4,5)/60)</f>
        <v>53.92133333333334</v>
      </c>
      <c r="F428" s="269">
        <f>IF(LEFT(D428,1)="W",MID(D428,2,3)+(MID(D428,5,5)/60),-MID(D428,2,3)-(MID(D428,5,5)/60))</f>
        <v>0.9924999999999999</v>
      </c>
      <c r="G428" s="271"/>
      <c r="H428" s="270"/>
    </row>
    <row r="429" spans="1:8" ht="13.5" thickBot="1">
      <c r="A429" s="316" t="s">
        <v>642</v>
      </c>
      <c r="B429" s="273" t="s">
        <v>2818</v>
      </c>
      <c r="C429" s="274" t="s">
        <v>643</v>
      </c>
      <c r="D429" s="274" t="s">
        <v>644</v>
      </c>
      <c r="E429" s="272">
        <f>MID(C429,2,2)+(MID(C429,4,5)/60)</f>
        <v>53.9475</v>
      </c>
      <c r="F429" s="272">
        <f>IF(LEFT(D429,1)="W",MID(D429,2,3)+(MID(D429,5,5)/60),-MID(D429,2,3)-(MID(D429,5,5)/60))</f>
        <v>1.1878333333333333</v>
      </c>
      <c r="G429" s="275"/>
      <c r="H429" s="276"/>
    </row>
    <row r="430" spans="1:8" ht="12.75">
      <c r="A430" s="340" t="s">
        <v>1627</v>
      </c>
      <c r="B430" s="339" t="s">
        <v>1628</v>
      </c>
      <c r="C430" s="339" t="s">
        <v>1629</v>
      </c>
      <c r="D430" s="344" t="s">
        <v>1630</v>
      </c>
      <c r="E430" s="340">
        <f>MID(C430,2,2)+(MID(C430,4,5)/60)</f>
        <v>52.483333333333334</v>
      </c>
      <c r="F430" s="340">
        <f>IF(LEFT(D430,1)="W",MID(D430,2,3)+(MID(D430,5,5)/60),-MID(D430,2,3)-(MID(D430,5,5)/60))</f>
        <v>-0.1</v>
      </c>
      <c r="G430" s="340"/>
      <c r="H430" s="341" t="s">
        <v>3590</v>
      </c>
    </row>
    <row r="431" spans="1:8" ht="12.75">
      <c r="A431" s="340" t="s">
        <v>3713</v>
      </c>
      <c r="B431" s="339" t="s">
        <v>3724</v>
      </c>
      <c r="C431" s="339" t="s">
        <v>53</v>
      </c>
      <c r="D431" s="339" t="s">
        <v>54</v>
      </c>
      <c r="E431" s="340">
        <f aca="true" t="shared" si="15" ref="E431:E441">MID(C431,2,2)+(MID(C431,4,5)/60)</f>
        <v>52.230666666666664</v>
      </c>
      <c r="F431" s="340">
        <f aca="true" t="shared" si="16" ref="F431:F441">IF(LEFT(D431,1)="W",MID(D431,2,3)+(MID(D431,5,5)/60),-MID(D431,2,3)-(MID(D431,5,5)/60))</f>
        <v>1.8780000000000001</v>
      </c>
      <c r="G431" s="340"/>
      <c r="H431" s="342"/>
    </row>
    <row r="432" spans="1:8" ht="12.75">
      <c r="A432" s="340" t="s">
        <v>3668</v>
      </c>
      <c r="B432" s="339" t="s">
        <v>3686</v>
      </c>
      <c r="C432" s="339" t="s">
        <v>2891</v>
      </c>
      <c r="D432" s="339" t="s">
        <v>1631</v>
      </c>
      <c r="E432" s="340">
        <f t="shared" si="15"/>
        <v>51.2</v>
      </c>
      <c r="F432" s="340">
        <f t="shared" si="16"/>
        <v>1.2833333333333332</v>
      </c>
      <c r="G432" s="340"/>
      <c r="H432" s="342"/>
    </row>
    <row r="433" spans="1:8" ht="12.75">
      <c r="A433" s="340" t="s">
        <v>2981</v>
      </c>
      <c r="B433" s="339" t="s">
        <v>1632</v>
      </c>
      <c r="C433" s="339" t="s">
        <v>2969</v>
      </c>
      <c r="D433" s="339" t="s">
        <v>1633</v>
      </c>
      <c r="E433" s="340">
        <f t="shared" si="15"/>
        <v>52</v>
      </c>
      <c r="F433" s="340">
        <f t="shared" si="16"/>
        <v>-0.21666666666666667</v>
      </c>
      <c r="G433" s="340"/>
      <c r="H433" s="342"/>
    </row>
    <row r="434" spans="1:8" ht="12.75">
      <c r="A434" s="340" t="s">
        <v>3692</v>
      </c>
      <c r="B434" s="339" t="s">
        <v>3700</v>
      </c>
      <c r="C434" s="339" t="s">
        <v>1634</v>
      </c>
      <c r="D434" s="339" t="s">
        <v>1635</v>
      </c>
      <c r="E434" s="340">
        <f t="shared" si="15"/>
        <v>52.5</v>
      </c>
      <c r="F434" s="340">
        <f t="shared" si="16"/>
        <v>0.6333333333333333</v>
      </c>
      <c r="G434" s="340"/>
      <c r="H434" s="342"/>
    </row>
    <row r="435" spans="1:8" ht="12.75">
      <c r="A435" s="340" t="s">
        <v>1636</v>
      </c>
      <c r="B435" s="339" t="s">
        <v>1637</v>
      </c>
      <c r="C435" s="339" t="s">
        <v>1638</v>
      </c>
      <c r="D435" s="339" t="s">
        <v>515</v>
      </c>
      <c r="E435" s="340">
        <f t="shared" si="15"/>
        <v>52.38333333333333</v>
      </c>
      <c r="F435" s="340">
        <f t="shared" si="16"/>
        <v>1.6</v>
      </c>
      <c r="G435" s="340"/>
      <c r="H435" s="342"/>
    </row>
    <row r="436" spans="1:8" ht="12.75">
      <c r="A436" s="340" t="s">
        <v>3718</v>
      </c>
      <c r="B436" s="339" t="s">
        <v>2</v>
      </c>
      <c r="C436" s="339" t="s">
        <v>1639</v>
      </c>
      <c r="D436" s="339" t="s">
        <v>1640</v>
      </c>
      <c r="E436" s="340">
        <f t="shared" si="15"/>
        <v>53.15</v>
      </c>
      <c r="F436" s="340">
        <f t="shared" si="16"/>
        <v>0.7333333333333333</v>
      </c>
      <c r="G436" s="340"/>
      <c r="H436" s="342"/>
    </row>
    <row r="437" spans="1:8" ht="12.75">
      <c r="A437" s="340" t="s">
        <v>3659</v>
      </c>
      <c r="B437" s="339" t="s">
        <v>3676</v>
      </c>
      <c r="C437" s="339" t="s">
        <v>63</v>
      </c>
      <c r="D437" s="339" t="s">
        <v>64</v>
      </c>
      <c r="E437" s="340">
        <f t="shared" si="15"/>
        <v>50.71666666666667</v>
      </c>
      <c r="F437" s="340">
        <f t="shared" si="16"/>
        <v>1.2</v>
      </c>
      <c r="G437" s="340"/>
      <c r="H437" s="342"/>
    </row>
    <row r="438" spans="1:8" ht="12.75">
      <c r="A438" s="340" t="s">
        <v>3636</v>
      </c>
      <c r="B438" s="339" t="s">
        <v>2818</v>
      </c>
      <c r="C438" s="339" t="s">
        <v>3637</v>
      </c>
      <c r="D438" s="339" t="s">
        <v>3638</v>
      </c>
      <c r="E438" s="340">
        <f>MID(C438,2,2)+(MID(C438,4,5)/60)</f>
        <v>50.2275</v>
      </c>
      <c r="F438" s="340">
        <f>IF(LEFT(D438,1)="W",MID(D438,2,3)+(MID(D438,5,5)/60),-MID(D438,2,3)-(MID(D438,5,5)/60))</f>
        <v>3.8083333333333336</v>
      </c>
      <c r="G438" s="340"/>
      <c r="H438" s="342"/>
    </row>
    <row r="439" spans="1:8" ht="12.75">
      <c r="A439" s="340" t="s">
        <v>3643</v>
      </c>
      <c r="B439" s="339" t="s">
        <v>3652</v>
      </c>
      <c r="C439" s="339" t="s">
        <v>69</v>
      </c>
      <c r="D439" s="339" t="s">
        <v>70</v>
      </c>
      <c r="E439" s="340">
        <f t="shared" si="15"/>
        <v>51.9</v>
      </c>
      <c r="F439" s="340">
        <f t="shared" si="16"/>
        <v>-0.5833333333333334</v>
      </c>
      <c r="G439" s="340"/>
      <c r="H439" s="342"/>
    </row>
    <row r="440" spans="1:8" ht="12.75">
      <c r="A440" s="340" t="s">
        <v>3657</v>
      </c>
      <c r="B440" s="339" t="s">
        <v>3674</v>
      </c>
      <c r="C440" s="339" t="s">
        <v>99</v>
      </c>
      <c r="D440" s="339" t="s">
        <v>100</v>
      </c>
      <c r="E440" s="340">
        <f t="shared" si="15"/>
        <v>51.26433333333333</v>
      </c>
      <c r="F440" s="340">
        <f t="shared" si="16"/>
        <v>1.4623333333333333</v>
      </c>
      <c r="G440" s="340"/>
      <c r="H440" s="342"/>
    </row>
    <row r="441" spans="1:8" ht="12.75">
      <c r="A441" s="340" t="s">
        <v>3644</v>
      </c>
      <c r="B441" s="339" t="s">
        <v>3653</v>
      </c>
      <c r="C441" s="339" t="s">
        <v>49</v>
      </c>
      <c r="D441" s="339" t="s">
        <v>50</v>
      </c>
      <c r="E441" s="340">
        <f t="shared" si="15"/>
        <v>51.621833333333335</v>
      </c>
      <c r="F441" s="340">
        <f t="shared" si="16"/>
        <v>2.2435</v>
      </c>
      <c r="G441" s="340"/>
      <c r="H441" s="342"/>
    </row>
    <row r="442" spans="1:8" ht="12.75">
      <c r="A442" s="340" t="s">
        <v>3697</v>
      </c>
      <c r="B442" s="339" t="s">
        <v>3707</v>
      </c>
      <c r="C442" s="339" t="s">
        <v>102</v>
      </c>
      <c r="D442" s="344" t="s">
        <v>1641</v>
      </c>
      <c r="E442" s="340">
        <f>MID(C442,2,2)+(MID(C442,4,5)/60)</f>
        <v>52.70316666666667</v>
      </c>
      <c r="F442" s="340">
        <f>IF(LEFT(D442,1)="W",MID(D442,2,3)+(MID(D442,5,5)/60),-MID(D442,2,3)-(MID(D442,5,5)/60))</f>
        <v>3.0935</v>
      </c>
      <c r="G442" s="340"/>
      <c r="H442" s="342"/>
    </row>
    <row r="443" spans="1:8" ht="12.75">
      <c r="A443" s="340" t="s">
        <v>3666</v>
      </c>
      <c r="B443" s="339" t="s">
        <v>3684</v>
      </c>
      <c r="C443" s="339" t="s">
        <v>3058</v>
      </c>
      <c r="D443" s="339" t="s">
        <v>81</v>
      </c>
      <c r="E443" s="340">
        <f>MID(C443,2,2)+(MID(C443,4,5)/60)</f>
        <v>53.898666666666664</v>
      </c>
      <c r="F443" s="340">
        <f>IF(LEFT(D443,1)="W",MID(D443,2,3)+(MID(D443,5,5)/60),-MID(D443,2,3)-(MID(D443,5,5)/60))</f>
        <v>2.9234999999999998</v>
      </c>
      <c r="G443" s="340"/>
      <c r="H443" s="342"/>
    </row>
    <row r="444" spans="1:8" ht="12.75">
      <c r="A444" s="340" t="s">
        <v>3695</v>
      </c>
      <c r="B444" s="339" t="s">
        <v>3705</v>
      </c>
      <c r="C444" s="339" t="s">
        <v>101</v>
      </c>
      <c r="D444" s="344" t="s">
        <v>1642</v>
      </c>
      <c r="E444" s="340">
        <f aca="true" t="shared" si="17" ref="E444:E451">MID(C444,2,2)+(MID(C444,4,5)/60)</f>
        <v>51.744</v>
      </c>
      <c r="F444" s="340">
        <f aca="true" t="shared" si="18" ref="F444:F451">IF(LEFT(D444,1)="W",MID(D444,2,3)+(MID(D444,5,5)/60),-MID(D444,2,3)-(MID(D444,5,5)/60))</f>
        <v>5.0985</v>
      </c>
      <c r="G444" s="340"/>
      <c r="H444" s="342"/>
    </row>
    <row r="445" spans="1:8" ht="12.75">
      <c r="A445" s="340" t="s">
        <v>3670</v>
      </c>
      <c r="B445" s="339" t="s">
        <v>3688</v>
      </c>
      <c r="C445" s="339" t="s">
        <v>76</v>
      </c>
      <c r="D445" s="339" t="s">
        <v>77</v>
      </c>
      <c r="E445" s="340">
        <f t="shared" si="17"/>
        <v>52.78333333333333</v>
      </c>
      <c r="F445" s="340">
        <f t="shared" si="18"/>
        <v>0.5333333333333333</v>
      </c>
      <c r="G445" s="340"/>
      <c r="H445" s="342"/>
    </row>
    <row r="446" spans="1:8" ht="12.75">
      <c r="A446" s="340" t="s">
        <v>3667</v>
      </c>
      <c r="B446" s="339" t="s">
        <v>3685</v>
      </c>
      <c r="C446" s="339" t="s">
        <v>1643</v>
      </c>
      <c r="D446" s="339" t="s">
        <v>1644</v>
      </c>
      <c r="E446" s="340">
        <f t="shared" si="17"/>
        <v>52.508</v>
      </c>
      <c r="F446" s="340">
        <f t="shared" si="18"/>
        <v>1.2803333333333333</v>
      </c>
      <c r="G446" s="340"/>
      <c r="H446" s="342"/>
    </row>
    <row r="447" spans="1:8" ht="12.75">
      <c r="A447" s="338" t="s">
        <v>84</v>
      </c>
      <c r="B447" s="339" t="s">
        <v>0</v>
      </c>
      <c r="C447" s="339" t="s">
        <v>85</v>
      </c>
      <c r="D447" s="339" t="s">
        <v>86</v>
      </c>
      <c r="E447" s="340">
        <f t="shared" si="17"/>
        <v>53.784166666666664</v>
      </c>
      <c r="F447" s="340">
        <f t="shared" si="18"/>
        <v>0.9938333333333333</v>
      </c>
      <c r="G447" s="340"/>
      <c r="H447" s="342"/>
    </row>
    <row r="448" spans="1:8" ht="12.75">
      <c r="A448" s="340" t="s">
        <v>3660</v>
      </c>
      <c r="B448" s="339" t="s">
        <v>3677</v>
      </c>
      <c r="C448" s="339" t="s">
        <v>71</v>
      </c>
      <c r="D448" s="339" t="s">
        <v>72</v>
      </c>
      <c r="E448" s="340">
        <f t="shared" si="17"/>
        <v>51.18333333333333</v>
      </c>
      <c r="F448" s="340">
        <f t="shared" si="18"/>
        <v>1.1666666666666667</v>
      </c>
      <c r="G448" s="340"/>
      <c r="H448" s="342"/>
    </row>
    <row r="449" spans="1:8" ht="12.75">
      <c r="A449" s="340" t="s">
        <v>3585</v>
      </c>
      <c r="B449" s="339" t="s">
        <v>3586</v>
      </c>
      <c r="C449" s="339" t="s">
        <v>1645</v>
      </c>
      <c r="D449" s="339" t="s">
        <v>1646</v>
      </c>
      <c r="E449" s="340">
        <f t="shared" si="17"/>
        <v>51.341</v>
      </c>
      <c r="F449" s="340">
        <f t="shared" si="18"/>
        <v>2.521333333333333</v>
      </c>
      <c r="G449" s="340"/>
      <c r="H449" s="342"/>
    </row>
    <row r="450" spans="1:8" ht="12.75">
      <c r="A450" s="338" t="s">
        <v>93</v>
      </c>
      <c r="B450" s="343" t="s">
        <v>3689</v>
      </c>
      <c r="C450" s="343" t="s">
        <v>94</v>
      </c>
      <c r="D450" s="343" t="s">
        <v>95</v>
      </c>
      <c r="E450" s="340">
        <f t="shared" si="17"/>
        <v>52.086666666666666</v>
      </c>
      <c r="F450" s="340">
        <f t="shared" si="18"/>
        <v>2.14</v>
      </c>
      <c r="G450" s="340"/>
      <c r="H450" s="342"/>
    </row>
    <row r="451" spans="1:8" ht="12.75">
      <c r="A451" s="340" t="s">
        <v>3629</v>
      </c>
      <c r="B451" s="339" t="s">
        <v>3630</v>
      </c>
      <c r="C451" s="339" t="s">
        <v>1647</v>
      </c>
      <c r="D451" s="339" t="s">
        <v>1648</v>
      </c>
      <c r="E451" s="340">
        <f t="shared" si="17"/>
        <v>52.13333333333333</v>
      </c>
      <c r="F451" s="340">
        <f t="shared" si="18"/>
        <v>4.366666666666666</v>
      </c>
      <c r="G451" s="340"/>
      <c r="H451" s="342"/>
    </row>
    <row r="452" spans="1:8" ht="12.75">
      <c r="A452" s="340" t="s">
        <v>29</v>
      </c>
      <c r="B452" s="339" t="s">
        <v>39</v>
      </c>
      <c r="C452" s="339" t="s">
        <v>1464</v>
      </c>
      <c r="D452" s="339" t="s">
        <v>1465</v>
      </c>
      <c r="E452" s="340">
        <f aca="true" t="shared" si="19" ref="E452:E484">MID(C452,2,2)+(MID(C452,4,5)/60)</f>
        <v>51.5305</v>
      </c>
      <c r="F452" s="340">
        <f aca="true" t="shared" si="20" ref="F452:F484">IF(LEFT(D452,1)="W",MID(D452,2,3)+(MID(D452,5,5)/60),-MID(D452,2,3)-(MID(D452,5,5)/60))</f>
        <v>-0.24683333333333335</v>
      </c>
      <c r="G452" s="340"/>
      <c r="H452" s="342"/>
    </row>
    <row r="453" spans="1:8" ht="12.75">
      <c r="A453" s="340" t="s">
        <v>6</v>
      </c>
      <c r="B453" s="339" t="s">
        <v>7</v>
      </c>
      <c r="C453" s="339" t="s">
        <v>1634</v>
      </c>
      <c r="D453" s="339" t="s">
        <v>2823</v>
      </c>
      <c r="E453" s="340">
        <f t="shared" si="19"/>
        <v>52.5</v>
      </c>
      <c r="F453" s="340">
        <f t="shared" si="20"/>
        <v>2.5666666666666664</v>
      </c>
      <c r="G453" s="340"/>
      <c r="H453" s="342"/>
    </row>
    <row r="454" spans="1:8" ht="12.75">
      <c r="A454" s="340" t="s">
        <v>3602</v>
      </c>
      <c r="B454" s="339" t="s">
        <v>3615</v>
      </c>
      <c r="C454" s="339" t="s">
        <v>1649</v>
      </c>
      <c r="D454" s="339" t="s">
        <v>2872</v>
      </c>
      <c r="E454" s="340">
        <f t="shared" si="19"/>
        <v>50.88333333333333</v>
      </c>
      <c r="F454" s="340">
        <f t="shared" si="20"/>
        <v>4.033333333333333</v>
      </c>
      <c r="G454" s="340"/>
      <c r="H454" s="342"/>
    </row>
    <row r="455" spans="1:8" ht="12.75">
      <c r="A455" s="340" t="s">
        <v>3693</v>
      </c>
      <c r="B455" s="339" t="s">
        <v>3701</v>
      </c>
      <c r="C455" s="339" t="s">
        <v>79</v>
      </c>
      <c r="D455" s="339" t="s">
        <v>80</v>
      </c>
      <c r="E455" s="340">
        <f t="shared" si="19"/>
        <v>52.212833333333336</v>
      </c>
      <c r="F455" s="340">
        <f t="shared" si="20"/>
        <v>0.6958333333333333</v>
      </c>
      <c r="G455" s="340"/>
      <c r="H455" s="342"/>
    </row>
    <row r="456" spans="1:8" ht="12.75">
      <c r="A456" s="340" t="s">
        <v>3603</v>
      </c>
      <c r="B456" s="339" t="s">
        <v>3616</v>
      </c>
      <c r="C456" s="339" t="s">
        <v>59</v>
      </c>
      <c r="D456" s="339" t="s">
        <v>60</v>
      </c>
      <c r="E456" s="340">
        <f t="shared" si="19"/>
        <v>50.86666666666667</v>
      </c>
      <c r="F456" s="340">
        <f t="shared" si="20"/>
        <v>3.8666666666666667</v>
      </c>
      <c r="G456" s="340"/>
      <c r="H456" s="342"/>
    </row>
    <row r="457" spans="1:8" ht="12.75">
      <c r="A457" s="340" t="s">
        <v>3714</v>
      </c>
      <c r="B457" s="339" t="s">
        <v>3725</v>
      </c>
      <c r="C457" s="339" t="s">
        <v>1650</v>
      </c>
      <c r="D457" s="339" t="s">
        <v>1651</v>
      </c>
      <c r="E457" s="340">
        <f t="shared" si="19"/>
        <v>52.15</v>
      </c>
      <c r="F457" s="340">
        <f t="shared" si="20"/>
        <v>1.6166666666666667</v>
      </c>
      <c r="G457" s="340"/>
      <c r="H457" s="342"/>
    </row>
    <row r="458" spans="1:8" ht="12.75">
      <c r="A458" s="340" t="s">
        <v>30</v>
      </c>
      <c r="B458" s="339" t="s">
        <v>40</v>
      </c>
      <c r="C458" s="339" t="s">
        <v>1652</v>
      </c>
      <c r="D458" s="339" t="s">
        <v>1653</v>
      </c>
      <c r="E458" s="340">
        <f t="shared" si="19"/>
        <v>51.78333333333333</v>
      </c>
      <c r="F458" s="340">
        <f t="shared" si="20"/>
        <v>-0.43333333333333335</v>
      </c>
      <c r="G458" s="340"/>
      <c r="H458" s="342"/>
    </row>
    <row r="459" spans="1:8" ht="12.75">
      <c r="A459" s="340" t="s">
        <v>3604</v>
      </c>
      <c r="B459" s="339" t="s">
        <v>3617</v>
      </c>
      <c r="C459" s="339" t="s">
        <v>65</v>
      </c>
      <c r="D459" s="339" t="s">
        <v>66</v>
      </c>
      <c r="E459" s="340">
        <f t="shared" si="19"/>
        <v>50.73683333333334</v>
      </c>
      <c r="F459" s="340">
        <f t="shared" si="20"/>
        <v>3.186</v>
      </c>
      <c r="G459" s="340"/>
      <c r="H459" s="342"/>
    </row>
    <row r="460" spans="1:8" ht="12.75">
      <c r="A460" s="340" t="s">
        <v>3641</v>
      </c>
      <c r="B460" s="339" t="s">
        <v>3650</v>
      </c>
      <c r="C460" s="339" t="s">
        <v>1654</v>
      </c>
      <c r="D460" s="339" t="s">
        <v>1655</v>
      </c>
      <c r="E460" s="340">
        <f t="shared" si="19"/>
        <v>54.68833333333333</v>
      </c>
      <c r="F460" s="340">
        <f t="shared" si="20"/>
        <v>1.4641666666666666</v>
      </c>
      <c r="G460" s="340"/>
      <c r="H460" s="342"/>
    </row>
    <row r="461" spans="1:8" ht="12.75">
      <c r="A461" s="340" t="s">
        <v>3605</v>
      </c>
      <c r="B461" s="339" t="s">
        <v>3618</v>
      </c>
      <c r="C461" s="339" t="s">
        <v>1656</v>
      </c>
      <c r="D461" s="339" t="s">
        <v>1657</v>
      </c>
      <c r="E461" s="340">
        <f t="shared" si="19"/>
        <v>50.18333333333333</v>
      </c>
      <c r="F461" s="340">
        <f t="shared" si="20"/>
        <v>5.233333333333333</v>
      </c>
      <c r="G461" s="340"/>
      <c r="H461" s="342"/>
    </row>
    <row r="462" spans="1:8" ht="12.75">
      <c r="A462" s="340" t="s">
        <v>3715</v>
      </c>
      <c r="B462" s="339" t="s">
        <v>3726</v>
      </c>
      <c r="C462" s="339" t="s">
        <v>1658</v>
      </c>
      <c r="D462" s="339" t="s">
        <v>1659</v>
      </c>
      <c r="E462" s="340">
        <f t="shared" si="19"/>
        <v>51.460166666666666</v>
      </c>
      <c r="F462" s="340">
        <f t="shared" si="20"/>
        <v>2.3001666666666667</v>
      </c>
      <c r="G462" s="340"/>
      <c r="H462" s="342"/>
    </row>
    <row r="463" spans="1:8" ht="12.75">
      <c r="A463" s="340" t="s">
        <v>31</v>
      </c>
      <c r="B463" s="339" t="s">
        <v>41</v>
      </c>
      <c r="C463" s="339" t="s">
        <v>1660</v>
      </c>
      <c r="D463" s="339" t="s">
        <v>1661</v>
      </c>
      <c r="E463" s="340">
        <f t="shared" si="19"/>
        <v>51.516666666666666</v>
      </c>
      <c r="F463" s="340">
        <f t="shared" si="20"/>
        <v>-0.23333333333333334</v>
      </c>
      <c r="G463" s="340"/>
      <c r="H463" s="342"/>
    </row>
    <row r="464" spans="1:8" ht="12.75">
      <c r="A464" s="340" t="s">
        <v>3606</v>
      </c>
      <c r="B464" s="339" t="s">
        <v>3619</v>
      </c>
      <c r="C464" s="339" t="s">
        <v>1662</v>
      </c>
      <c r="D464" s="339" t="s">
        <v>1663</v>
      </c>
      <c r="E464" s="340">
        <f t="shared" si="19"/>
        <v>50.945166666666665</v>
      </c>
      <c r="F464" s="340">
        <f t="shared" si="20"/>
        <v>4.385833333333333</v>
      </c>
      <c r="G464" s="340"/>
      <c r="H464" s="342"/>
    </row>
    <row r="465" spans="1:8" ht="12.75">
      <c r="A465" s="340" t="s">
        <v>3640</v>
      </c>
      <c r="B465" s="339" t="s">
        <v>3649</v>
      </c>
      <c r="C465" s="339" t="s">
        <v>74</v>
      </c>
      <c r="D465" s="339" t="s">
        <v>75</v>
      </c>
      <c r="E465" s="340">
        <f t="shared" si="19"/>
        <v>52.733333333333334</v>
      </c>
      <c r="F465" s="340">
        <f t="shared" si="20"/>
        <v>1.5833333333333335</v>
      </c>
      <c r="G465" s="340"/>
      <c r="H465" s="342"/>
    </row>
    <row r="466" spans="1:8" ht="12.75">
      <c r="A466" s="340" t="s">
        <v>9</v>
      </c>
      <c r="B466" s="339" t="s">
        <v>3702</v>
      </c>
      <c r="C466" s="339" t="s">
        <v>1650</v>
      </c>
      <c r="D466" s="339" t="s">
        <v>1664</v>
      </c>
      <c r="E466" s="340">
        <f t="shared" si="19"/>
        <v>52.15</v>
      </c>
      <c r="F466" s="340">
        <f t="shared" si="20"/>
        <v>1.55</v>
      </c>
      <c r="G466" s="340"/>
      <c r="H466" s="342"/>
    </row>
    <row r="467" spans="1:8" ht="12.75">
      <c r="A467" s="340" t="s">
        <v>3633</v>
      </c>
      <c r="B467" s="339" t="s">
        <v>3634</v>
      </c>
      <c r="C467" s="339" t="s">
        <v>1665</v>
      </c>
      <c r="D467" s="339" t="s">
        <v>1666</v>
      </c>
      <c r="E467" s="340">
        <f t="shared" si="19"/>
        <v>53.28333333333333</v>
      </c>
      <c r="F467" s="340">
        <f t="shared" si="20"/>
        <v>3.3166666666666664</v>
      </c>
      <c r="G467" s="340"/>
      <c r="H467" s="342"/>
    </row>
    <row r="468" spans="1:8" ht="12.75">
      <c r="A468" s="340" t="s">
        <v>3694</v>
      </c>
      <c r="B468" s="339" t="s">
        <v>3702</v>
      </c>
      <c r="C468" s="339" t="s">
        <v>1667</v>
      </c>
      <c r="D468" s="339" t="s">
        <v>1668</v>
      </c>
      <c r="E468" s="340">
        <f t="shared" si="19"/>
        <v>52.85</v>
      </c>
      <c r="F468" s="340">
        <f t="shared" si="20"/>
        <v>-1.3193333333333332</v>
      </c>
      <c r="G468" s="340"/>
      <c r="H468" s="342"/>
    </row>
    <row r="469" spans="1:8" ht="12.75">
      <c r="A469" s="340" t="s">
        <v>3607</v>
      </c>
      <c r="B469" s="339" t="s">
        <v>3620</v>
      </c>
      <c r="C469" s="339" t="s">
        <v>67</v>
      </c>
      <c r="D469" s="339" t="s">
        <v>68</v>
      </c>
      <c r="E469" s="340">
        <f t="shared" si="19"/>
        <v>50.36516666666667</v>
      </c>
      <c r="F469" s="340">
        <f t="shared" si="20"/>
        <v>3.707333333333333</v>
      </c>
      <c r="G469" s="340"/>
      <c r="H469" s="342"/>
    </row>
    <row r="470" spans="1:8" ht="12.75">
      <c r="A470" s="340" t="s">
        <v>2162</v>
      </c>
      <c r="B470" s="339" t="s">
        <v>20</v>
      </c>
      <c r="C470" s="339" t="s">
        <v>1669</v>
      </c>
      <c r="D470" s="339" t="s">
        <v>1670</v>
      </c>
      <c r="E470" s="340">
        <f t="shared" si="19"/>
        <v>51.266666666666666</v>
      </c>
      <c r="F470" s="340">
        <f t="shared" si="20"/>
        <v>0.95</v>
      </c>
      <c r="G470" s="340"/>
      <c r="H470" s="342"/>
    </row>
    <row r="471" spans="1:8" ht="12.75">
      <c r="A471" s="340" t="s">
        <v>3711</v>
      </c>
      <c r="B471" s="339" t="s">
        <v>3722</v>
      </c>
      <c r="C471" s="339" t="s">
        <v>1671</v>
      </c>
      <c r="D471" s="339" t="s">
        <v>1672</v>
      </c>
      <c r="E471" s="340">
        <f t="shared" si="19"/>
        <v>51.03</v>
      </c>
      <c r="F471" s="340">
        <f t="shared" si="20"/>
        <v>0.3303333333333333</v>
      </c>
      <c r="G471" s="340"/>
      <c r="H471" s="342"/>
    </row>
    <row r="472" spans="1:8" ht="12.75">
      <c r="A472" s="340" t="s">
        <v>3591</v>
      </c>
      <c r="B472" s="339" t="s">
        <v>3593</v>
      </c>
      <c r="C472" s="339" t="s">
        <v>1638</v>
      </c>
      <c r="D472" s="339" t="s">
        <v>1673</v>
      </c>
      <c r="E472" s="340">
        <f t="shared" si="19"/>
        <v>52.38333333333333</v>
      </c>
      <c r="F472" s="340">
        <f t="shared" si="20"/>
        <v>0.48333333333333334</v>
      </c>
      <c r="G472" s="340"/>
      <c r="H472" s="342"/>
    </row>
    <row r="473" spans="1:8" ht="12.75">
      <c r="A473" s="340" t="s">
        <v>3699</v>
      </c>
      <c r="B473" s="339" t="s">
        <v>3709</v>
      </c>
      <c r="C473" s="339" t="s">
        <v>2831</v>
      </c>
      <c r="D473" s="339" t="s">
        <v>1674</v>
      </c>
      <c r="E473" s="340">
        <f t="shared" si="19"/>
        <v>52.81666666666667</v>
      </c>
      <c r="F473" s="340">
        <f t="shared" si="20"/>
        <v>2.9833333333333334</v>
      </c>
      <c r="G473" s="340"/>
      <c r="H473" s="342"/>
    </row>
    <row r="474" spans="1:8" ht="12.75">
      <c r="A474" s="340" t="s">
        <v>33</v>
      </c>
      <c r="B474" s="339" t="s">
        <v>43</v>
      </c>
      <c r="C474" s="339" t="s">
        <v>1675</v>
      </c>
      <c r="D474" s="339" t="s">
        <v>1676</v>
      </c>
      <c r="E474" s="340">
        <f t="shared" si="19"/>
        <v>51.6</v>
      </c>
      <c r="F474" s="340">
        <f t="shared" si="20"/>
        <v>-0.45</v>
      </c>
      <c r="G474" s="340"/>
      <c r="H474" s="342"/>
    </row>
    <row r="475" spans="1:8" ht="12.75">
      <c r="A475" s="340" t="s">
        <v>3698</v>
      </c>
      <c r="B475" s="339" t="s">
        <v>3708</v>
      </c>
      <c r="C475" s="339" t="s">
        <v>61</v>
      </c>
      <c r="D475" s="339" t="s">
        <v>62</v>
      </c>
      <c r="E475" s="340">
        <f t="shared" si="19"/>
        <v>52.11666666666667</v>
      </c>
      <c r="F475" s="340">
        <f t="shared" si="20"/>
        <v>3.1883333333333335</v>
      </c>
      <c r="G475" s="340"/>
      <c r="H475" s="342"/>
    </row>
    <row r="476" spans="1:8" ht="12.75">
      <c r="A476" s="340" t="s">
        <v>3592</v>
      </c>
      <c r="B476" s="339" t="s">
        <v>3594</v>
      </c>
      <c r="C476" s="339" t="s">
        <v>1677</v>
      </c>
      <c r="D476" s="339" t="s">
        <v>1678</v>
      </c>
      <c r="E476" s="340">
        <f t="shared" si="19"/>
        <v>52.422333333333334</v>
      </c>
      <c r="F476" s="340">
        <f t="shared" si="20"/>
        <v>-0.3893333333333333</v>
      </c>
      <c r="G476" s="340"/>
      <c r="H476" s="342"/>
    </row>
    <row r="477" spans="1:8" ht="12.75">
      <c r="A477" s="340" t="s">
        <v>3635</v>
      </c>
      <c r="B477" s="339" t="s">
        <v>3647</v>
      </c>
      <c r="C477" s="339" t="s">
        <v>89</v>
      </c>
      <c r="D477" s="339" t="s">
        <v>90</v>
      </c>
      <c r="E477" s="340">
        <f t="shared" si="19"/>
        <v>53.211666666666666</v>
      </c>
      <c r="F477" s="340">
        <f t="shared" si="20"/>
        <v>3.391</v>
      </c>
      <c r="G477" s="340"/>
      <c r="H477" s="342"/>
    </row>
    <row r="478" spans="1:8" ht="12.75">
      <c r="A478" s="340" t="s">
        <v>12</v>
      </c>
      <c r="B478" s="339" t="s">
        <v>21</v>
      </c>
      <c r="C478" s="339" t="s">
        <v>1679</v>
      </c>
      <c r="D478" s="339" t="s">
        <v>1680</v>
      </c>
      <c r="E478" s="340">
        <f t="shared" si="19"/>
        <v>52.68333333333333</v>
      </c>
      <c r="F478" s="340">
        <f t="shared" si="20"/>
        <v>-1.5166666666666666</v>
      </c>
      <c r="G478" s="340"/>
      <c r="H478" s="342"/>
    </row>
    <row r="479" spans="1:8" ht="12.75">
      <c r="A479" s="340" t="s">
        <v>3609</v>
      </c>
      <c r="B479" s="339" t="s">
        <v>3622</v>
      </c>
      <c r="C479" s="339" t="s">
        <v>1681</v>
      </c>
      <c r="D479" s="339" t="s">
        <v>1682</v>
      </c>
      <c r="E479" s="340">
        <f t="shared" si="19"/>
        <v>50.11666666666667</v>
      </c>
      <c r="F479" s="340">
        <f t="shared" si="20"/>
        <v>5.633333333333333</v>
      </c>
      <c r="G479" s="340"/>
      <c r="H479" s="342"/>
    </row>
    <row r="480" spans="1:8" ht="12.75">
      <c r="A480" s="340" t="s">
        <v>3661</v>
      </c>
      <c r="B480" s="339" t="s">
        <v>3679</v>
      </c>
      <c r="C480" s="339" t="s">
        <v>1683</v>
      </c>
      <c r="D480" s="339" t="s">
        <v>1684</v>
      </c>
      <c r="E480" s="340">
        <f t="shared" si="19"/>
        <v>51.15</v>
      </c>
      <c r="F480" s="340">
        <f t="shared" si="20"/>
        <v>-1.0666666666666667</v>
      </c>
      <c r="G480" s="340"/>
      <c r="H480" s="342"/>
    </row>
    <row r="481" spans="1:8" ht="12.75">
      <c r="A481" s="340" t="s">
        <v>3595</v>
      </c>
      <c r="B481" s="339" t="s">
        <v>3598</v>
      </c>
      <c r="C481" s="339" t="s">
        <v>91</v>
      </c>
      <c r="D481" s="339" t="s">
        <v>92</v>
      </c>
      <c r="E481" s="340">
        <f t="shared" si="19"/>
        <v>53.3695</v>
      </c>
      <c r="F481" s="340">
        <f t="shared" si="20"/>
        <v>2.4801666666666664</v>
      </c>
      <c r="G481" s="340"/>
      <c r="H481" s="342"/>
    </row>
    <row r="482" spans="1:8" ht="12.75">
      <c r="A482" s="340" t="s">
        <v>1685</v>
      </c>
      <c r="B482" s="339" t="s">
        <v>1686</v>
      </c>
      <c r="C482" s="339" t="s">
        <v>2862</v>
      </c>
      <c r="D482" s="339" t="s">
        <v>1687</v>
      </c>
      <c r="E482" s="340">
        <f t="shared" si="19"/>
        <v>52.916666666666664</v>
      </c>
      <c r="F482" s="340">
        <f t="shared" si="20"/>
        <v>-0.95</v>
      </c>
      <c r="G482" s="340"/>
      <c r="H482" s="342"/>
    </row>
    <row r="483" spans="1:8" ht="12.75">
      <c r="A483" s="340" t="s">
        <v>1688</v>
      </c>
      <c r="B483" s="339" t="s">
        <v>3728</v>
      </c>
      <c r="C483" s="339" t="s">
        <v>1689</v>
      </c>
      <c r="D483" s="339" t="s">
        <v>1690</v>
      </c>
      <c r="E483" s="340">
        <f t="shared" si="19"/>
        <v>51.05</v>
      </c>
      <c r="F483" s="340">
        <f t="shared" si="20"/>
        <v>1.95</v>
      </c>
      <c r="G483" s="340"/>
      <c r="H483" s="342"/>
    </row>
    <row r="484" spans="1:8" ht="12.75">
      <c r="A484" s="340" t="s">
        <v>3662</v>
      </c>
      <c r="B484" s="339" t="s">
        <v>3680</v>
      </c>
      <c r="C484" s="339" t="s">
        <v>1691</v>
      </c>
      <c r="D484" s="339" t="s">
        <v>1692</v>
      </c>
      <c r="E484" s="340">
        <f t="shared" si="19"/>
        <v>51.3385</v>
      </c>
      <c r="F484" s="340">
        <f t="shared" si="20"/>
        <v>-1.1556666666666666</v>
      </c>
      <c r="G484" s="340"/>
      <c r="H484" s="342"/>
    </row>
    <row r="485" spans="1:8" ht="12.75">
      <c r="A485" s="340" t="s">
        <v>3587</v>
      </c>
      <c r="B485" s="339" t="s">
        <v>3588</v>
      </c>
      <c r="C485" s="339" t="s">
        <v>57</v>
      </c>
      <c r="D485" s="339" t="s">
        <v>58</v>
      </c>
      <c r="E485" s="340">
        <f aca="true" t="shared" si="21" ref="E485:E530">MID(C485,2,2)+(MID(C485,4,5)/60)</f>
        <v>51.631</v>
      </c>
      <c r="F485" s="340">
        <f aca="true" t="shared" si="22" ref="F485:F530">IF(LEFT(D485,1)="W",MID(D485,2,3)+(MID(D485,5,5)/60),-MID(D485,2,3)-(MID(D485,5,5)/60))</f>
        <v>2.5613333333333332</v>
      </c>
      <c r="G485" s="340"/>
      <c r="H485" s="342"/>
    </row>
    <row r="486" spans="1:8" ht="12.75">
      <c r="A486" s="340" t="s">
        <v>3645</v>
      </c>
      <c r="B486" s="339" t="s">
        <v>3654</v>
      </c>
      <c r="C486" s="339" t="s">
        <v>3519</v>
      </c>
      <c r="D486" s="339" t="s">
        <v>98</v>
      </c>
      <c r="E486" s="340">
        <f t="shared" si="21"/>
        <v>51.668</v>
      </c>
      <c r="F486" s="340">
        <f t="shared" si="22"/>
        <v>2.1973333333333334</v>
      </c>
      <c r="G486" s="340"/>
      <c r="H486" s="342"/>
    </row>
    <row r="487" spans="1:8" ht="12.75">
      <c r="A487" s="340" t="s">
        <v>1693</v>
      </c>
      <c r="B487" s="339" t="s">
        <v>1694</v>
      </c>
      <c r="C487" s="339" t="s">
        <v>1695</v>
      </c>
      <c r="D487" s="339" t="s">
        <v>2038</v>
      </c>
      <c r="E487" s="340">
        <f t="shared" si="21"/>
        <v>53.266666666666666</v>
      </c>
      <c r="F487" s="340">
        <f t="shared" si="22"/>
        <v>2.3</v>
      </c>
      <c r="G487" s="340"/>
      <c r="H487" s="342"/>
    </row>
    <row r="488" spans="1:8" ht="12.75">
      <c r="A488" s="340" t="s">
        <v>1696</v>
      </c>
      <c r="B488" s="339" t="s">
        <v>3599</v>
      </c>
      <c r="C488" s="339" t="s">
        <v>69</v>
      </c>
      <c r="D488" s="339" t="s">
        <v>2944</v>
      </c>
      <c r="E488" s="340">
        <f t="shared" si="21"/>
        <v>51.9</v>
      </c>
      <c r="F488" s="340">
        <f t="shared" si="22"/>
        <v>1.0666666666666667</v>
      </c>
      <c r="G488" s="340"/>
      <c r="H488" s="342"/>
    </row>
    <row r="489" spans="1:8" ht="12.75">
      <c r="A489" s="340" t="s">
        <v>3664</v>
      </c>
      <c r="B489" s="339" t="s">
        <v>3682</v>
      </c>
      <c r="C489" s="339" t="s">
        <v>1697</v>
      </c>
      <c r="D489" s="339" t="s">
        <v>1684</v>
      </c>
      <c r="E489" s="340">
        <f t="shared" si="21"/>
        <v>51.1</v>
      </c>
      <c r="F489" s="340">
        <f t="shared" si="22"/>
        <v>-1.0666666666666667</v>
      </c>
      <c r="G489" s="340"/>
      <c r="H489" s="342"/>
    </row>
    <row r="490" spans="1:8" ht="12.75">
      <c r="A490" s="340" t="s">
        <v>3597</v>
      </c>
      <c r="B490" s="339" t="s">
        <v>3601</v>
      </c>
      <c r="C490" s="344" t="s">
        <v>1698</v>
      </c>
      <c r="D490" s="344" t="s">
        <v>1699</v>
      </c>
      <c r="E490" s="340">
        <f t="shared" si="21"/>
        <v>53.218833333333336</v>
      </c>
      <c r="F490" s="340">
        <f t="shared" si="22"/>
        <v>3.0115</v>
      </c>
      <c r="G490" s="340"/>
      <c r="H490" s="342"/>
    </row>
    <row r="491" spans="1:8" ht="12.75">
      <c r="A491" s="340" t="s">
        <v>34</v>
      </c>
      <c r="B491" s="339" t="s">
        <v>44</v>
      </c>
      <c r="C491" s="339" t="s">
        <v>1700</v>
      </c>
      <c r="D491" s="339" t="s">
        <v>1701</v>
      </c>
      <c r="E491" s="340">
        <f t="shared" si="21"/>
        <v>51.88333333333333</v>
      </c>
      <c r="F491" s="340">
        <f t="shared" si="22"/>
        <v>-0.5</v>
      </c>
      <c r="G491" s="340"/>
      <c r="H491" s="342"/>
    </row>
    <row r="492" spans="1:8" ht="12.75">
      <c r="A492" s="340" t="s">
        <v>3627</v>
      </c>
      <c r="B492" s="339" t="s">
        <v>3628</v>
      </c>
      <c r="C492" s="339" t="s">
        <v>87</v>
      </c>
      <c r="D492" s="339" t="s">
        <v>88</v>
      </c>
      <c r="E492" s="340">
        <f t="shared" si="21"/>
        <v>52.037</v>
      </c>
      <c r="F492" s="340">
        <f t="shared" si="22"/>
        <v>4.619833333333333</v>
      </c>
      <c r="G492" s="340"/>
      <c r="H492" s="342"/>
    </row>
    <row r="493" spans="1:8" ht="12.75">
      <c r="A493" s="340" t="s">
        <v>358</v>
      </c>
      <c r="B493" s="339" t="s">
        <v>3589</v>
      </c>
      <c r="C493" s="339" t="s">
        <v>1702</v>
      </c>
      <c r="D493" s="339" t="s">
        <v>1673</v>
      </c>
      <c r="E493" s="340">
        <f t="shared" si="21"/>
        <v>52.25</v>
      </c>
      <c r="F493" s="340">
        <f t="shared" si="22"/>
        <v>0.48333333333333334</v>
      </c>
      <c r="G493" s="340"/>
      <c r="H493" s="342"/>
    </row>
    <row r="494" spans="1:8" ht="12.75">
      <c r="A494" s="340" t="s">
        <v>3696</v>
      </c>
      <c r="B494" s="339" t="s">
        <v>3706</v>
      </c>
      <c r="C494" s="339" t="s">
        <v>96</v>
      </c>
      <c r="D494" s="339" t="s">
        <v>97</v>
      </c>
      <c r="E494" s="340">
        <f t="shared" si="21"/>
        <v>51.7445</v>
      </c>
      <c r="F494" s="340">
        <f t="shared" si="22"/>
        <v>4.967833333333333</v>
      </c>
      <c r="G494" s="340"/>
      <c r="H494" s="342"/>
    </row>
    <row r="495" spans="1:8" ht="12.75">
      <c r="A495" s="340" t="s">
        <v>3642</v>
      </c>
      <c r="B495" s="339" t="s">
        <v>3651</v>
      </c>
      <c r="C495" s="339" t="s">
        <v>82</v>
      </c>
      <c r="D495" s="339" t="s">
        <v>83</v>
      </c>
      <c r="E495" s="340">
        <f t="shared" si="21"/>
        <v>54.7045</v>
      </c>
      <c r="F495" s="340">
        <f t="shared" si="22"/>
        <v>1.4708333333333332</v>
      </c>
      <c r="G495" s="340"/>
      <c r="H495" s="342"/>
    </row>
    <row r="496" spans="1:8" ht="12.75">
      <c r="A496" s="340" t="s">
        <v>3665</v>
      </c>
      <c r="B496" s="339" t="s">
        <v>3683</v>
      </c>
      <c r="C496" s="339" t="s">
        <v>1703</v>
      </c>
      <c r="D496" s="339" t="s">
        <v>1704</v>
      </c>
      <c r="E496" s="340">
        <f t="shared" si="21"/>
        <v>51.446</v>
      </c>
      <c r="F496" s="340">
        <f t="shared" si="22"/>
        <v>-0.635</v>
      </c>
      <c r="G496" s="340"/>
      <c r="H496" s="342"/>
    </row>
    <row r="497" spans="1:8" ht="12.75">
      <c r="A497" s="340" t="s">
        <v>35</v>
      </c>
      <c r="B497" s="339" t="s">
        <v>45</v>
      </c>
      <c r="C497" s="339" t="s">
        <v>1705</v>
      </c>
      <c r="D497" s="339" t="s">
        <v>2577</v>
      </c>
      <c r="E497" s="340">
        <f t="shared" si="21"/>
        <v>51.96666666666667</v>
      </c>
      <c r="F497" s="340">
        <f t="shared" si="22"/>
        <v>-0.6833333333333333</v>
      </c>
      <c r="G497" s="340"/>
      <c r="H497" s="342"/>
    </row>
    <row r="498" spans="1:8" ht="12.75">
      <c r="A498" s="340" t="s">
        <v>3596</v>
      </c>
      <c r="B498" s="339" t="s">
        <v>3600</v>
      </c>
      <c r="C498" s="339" t="s">
        <v>1706</v>
      </c>
      <c r="D498" s="339" t="s">
        <v>2884</v>
      </c>
      <c r="E498" s="340">
        <f t="shared" si="21"/>
        <v>53.35</v>
      </c>
      <c r="F498" s="340">
        <f t="shared" si="22"/>
        <v>2.533333333333333</v>
      </c>
      <c r="G498" s="340"/>
      <c r="H498" s="342"/>
    </row>
    <row r="499" spans="1:8" ht="12.75">
      <c r="A499" s="340" t="s">
        <v>3712</v>
      </c>
      <c r="B499" s="339" t="s">
        <v>3723</v>
      </c>
      <c r="C499" s="339" t="s">
        <v>1897</v>
      </c>
      <c r="D499" s="339" t="s">
        <v>73</v>
      </c>
      <c r="E499" s="340">
        <f t="shared" si="21"/>
        <v>50.85</v>
      </c>
      <c r="F499" s="340">
        <f t="shared" si="22"/>
        <v>0</v>
      </c>
      <c r="G499" s="340"/>
      <c r="H499" s="342"/>
    </row>
    <row r="500" spans="1:8" ht="12.75">
      <c r="A500" s="340" t="s">
        <v>36</v>
      </c>
      <c r="B500" s="339" t="s">
        <v>46</v>
      </c>
      <c r="C500" s="339" t="s">
        <v>1707</v>
      </c>
      <c r="D500" s="339" t="s">
        <v>1708</v>
      </c>
      <c r="E500" s="340">
        <f t="shared" si="21"/>
        <v>51.86666666666667</v>
      </c>
      <c r="F500" s="340">
        <f t="shared" si="22"/>
        <v>-1.15</v>
      </c>
      <c r="G500" s="340"/>
      <c r="H500" s="342"/>
    </row>
    <row r="501" spans="1:8" ht="12.75">
      <c r="A501" s="340" t="s">
        <v>37</v>
      </c>
      <c r="B501" s="339" t="s">
        <v>47</v>
      </c>
      <c r="C501" s="339" t="s">
        <v>244</v>
      </c>
      <c r="D501" s="339" t="s">
        <v>2809</v>
      </c>
      <c r="E501" s="340">
        <f t="shared" si="21"/>
        <v>51.536</v>
      </c>
      <c r="F501" s="340">
        <f t="shared" si="22"/>
        <v>-0.36666666666666664</v>
      </c>
      <c r="G501" s="340"/>
      <c r="H501" s="342"/>
    </row>
    <row r="502" spans="1:8" ht="12.75">
      <c r="A502" s="340" t="s">
        <v>16</v>
      </c>
      <c r="B502" s="339" t="s">
        <v>28</v>
      </c>
      <c r="C502" s="339" t="s">
        <v>1709</v>
      </c>
      <c r="D502" s="339" t="s">
        <v>1710</v>
      </c>
      <c r="E502" s="340">
        <f t="shared" si="21"/>
        <v>51.4</v>
      </c>
      <c r="F502" s="340">
        <f t="shared" si="22"/>
        <v>2.2</v>
      </c>
      <c r="G502" s="340"/>
      <c r="H502" s="342"/>
    </row>
    <row r="503" spans="1:8" ht="12.75">
      <c r="A503" s="340" t="s">
        <v>3611</v>
      </c>
      <c r="B503" s="339" t="s">
        <v>3624</v>
      </c>
      <c r="C503" s="339" t="s">
        <v>55</v>
      </c>
      <c r="D503" s="339" t="s">
        <v>56</v>
      </c>
      <c r="E503" s="340">
        <f t="shared" si="21"/>
        <v>50.9</v>
      </c>
      <c r="F503" s="340">
        <f t="shared" si="22"/>
        <v>3.066666666666667</v>
      </c>
      <c r="G503" s="340"/>
      <c r="H503" s="342"/>
    </row>
    <row r="504" spans="1:8" ht="12.75">
      <c r="A504" s="340" t="s">
        <v>38</v>
      </c>
      <c r="B504" s="339" t="s">
        <v>48</v>
      </c>
      <c r="C504" s="339" t="s">
        <v>1711</v>
      </c>
      <c r="D504" s="339" t="s">
        <v>2809</v>
      </c>
      <c r="E504" s="340">
        <f t="shared" si="21"/>
        <v>51.55</v>
      </c>
      <c r="F504" s="340">
        <f t="shared" si="22"/>
        <v>-0.36666666666666664</v>
      </c>
      <c r="G504" s="340"/>
      <c r="H504" s="342"/>
    </row>
    <row r="505" spans="1:8" ht="12.75">
      <c r="A505" s="340" t="s">
        <v>3671</v>
      </c>
      <c r="B505" s="339" t="s">
        <v>3690</v>
      </c>
      <c r="C505" s="339" t="s">
        <v>1712</v>
      </c>
      <c r="D505" s="339" t="s">
        <v>1713</v>
      </c>
      <c r="E505" s="340">
        <f t="shared" si="21"/>
        <v>53.06616666666667</v>
      </c>
      <c r="F505" s="340">
        <f t="shared" si="22"/>
        <v>0.14783333333333332</v>
      </c>
      <c r="G505" s="340"/>
      <c r="H505" s="342"/>
    </row>
    <row r="506" spans="1:8" ht="12.75">
      <c r="A506" s="340" t="s">
        <v>3717</v>
      </c>
      <c r="B506" s="339" t="s">
        <v>3729</v>
      </c>
      <c r="C506" s="339" t="s">
        <v>51</v>
      </c>
      <c r="D506" s="339" t="s">
        <v>52</v>
      </c>
      <c r="E506" s="340">
        <f t="shared" si="21"/>
        <v>51.162333333333336</v>
      </c>
      <c r="F506" s="340">
        <f t="shared" si="22"/>
        <v>2.2108333333333334</v>
      </c>
      <c r="G506" s="340"/>
      <c r="H506" s="342"/>
    </row>
    <row r="507" spans="1:8" ht="12.75">
      <c r="A507" s="340" t="s">
        <v>3672</v>
      </c>
      <c r="B507" s="339" t="s">
        <v>3691</v>
      </c>
      <c r="C507" s="339"/>
      <c r="D507" s="339"/>
      <c r="E507" s="340" t="e">
        <f t="shared" si="21"/>
        <v>#VALUE!</v>
      </c>
      <c r="F507" s="340" t="e">
        <f t="shared" si="22"/>
        <v>#VALUE!</v>
      </c>
      <c r="G507" s="340"/>
      <c r="H507" s="342"/>
    </row>
    <row r="508" spans="1:8" ht="12.75">
      <c r="A508" s="340" t="s">
        <v>3041</v>
      </c>
      <c r="B508" s="339" t="s">
        <v>3614</v>
      </c>
      <c r="C508" s="339"/>
      <c r="D508" s="339"/>
      <c r="E508" s="340" t="e">
        <f t="shared" si="21"/>
        <v>#VALUE!</v>
      </c>
      <c r="F508" s="340" t="e">
        <f t="shared" si="22"/>
        <v>#VALUE!</v>
      </c>
      <c r="G508" s="340"/>
      <c r="H508" s="342"/>
    </row>
    <row r="509" spans="1:8" ht="12.75">
      <c r="A509" s="340" t="s">
        <v>3658</v>
      </c>
      <c r="B509" s="339" t="s">
        <v>3675</v>
      </c>
      <c r="C509" s="339"/>
      <c r="D509" s="339"/>
      <c r="E509" s="340" t="e">
        <f t="shared" si="21"/>
        <v>#VALUE!</v>
      </c>
      <c r="F509" s="340" t="e">
        <f t="shared" si="22"/>
        <v>#VALUE!</v>
      </c>
      <c r="G509" s="340"/>
      <c r="H509" s="342"/>
    </row>
    <row r="510" spans="1:8" ht="12.75">
      <c r="A510" s="340" t="s">
        <v>3719</v>
      </c>
      <c r="B510" s="339" t="s">
        <v>3</v>
      </c>
      <c r="C510" s="339"/>
      <c r="D510" s="339"/>
      <c r="E510" s="340" t="e">
        <f t="shared" si="21"/>
        <v>#VALUE!</v>
      </c>
      <c r="F510" s="340" t="e">
        <f t="shared" si="22"/>
        <v>#VALUE!</v>
      </c>
      <c r="G510" s="340"/>
      <c r="H510" s="342"/>
    </row>
    <row r="511" spans="1:8" ht="12.75">
      <c r="A511" s="340" t="s">
        <v>3613</v>
      </c>
      <c r="B511" s="339" t="s">
        <v>3626</v>
      </c>
      <c r="C511" s="339"/>
      <c r="D511" s="339"/>
      <c r="E511" s="340" t="e">
        <f t="shared" si="21"/>
        <v>#VALUE!</v>
      </c>
      <c r="F511" s="340" t="e">
        <f t="shared" si="22"/>
        <v>#VALUE!</v>
      </c>
      <c r="G511" s="340"/>
      <c r="H511" s="342"/>
    </row>
    <row r="512" spans="1:8" ht="12.75">
      <c r="A512" s="340" t="s">
        <v>3115</v>
      </c>
      <c r="B512" s="339" t="s">
        <v>4</v>
      </c>
      <c r="C512" s="339"/>
      <c r="D512" s="339"/>
      <c r="E512" s="340" t="e">
        <f t="shared" si="21"/>
        <v>#VALUE!</v>
      </c>
      <c r="F512" s="340" t="e">
        <f t="shared" si="22"/>
        <v>#VALUE!</v>
      </c>
      <c r="G512" s="340"/>
      <c r="H512" s="342"/>
    </row>
    <row r="513" spans="1:8" ht="12.75">
      <c r="A513" s="340" t="s">
        <v>3669</v>
      </c>
      <c r="B513" s="339" t="s">
        <v>3687</v>
      </c>
      <c r="C513" s="339"/>
      <c r="D513" s="339"/>
      <c r="E513" s="340" t="e">
        <f t="shared" si="21"/>
        <v>#VALUE!</v>
      </c>
      <c r="F513" s="340" t="e">
        <f t="shared" si="22"/>
        <v>#VALUE!</v>
      </c>
      <c r="G513" s="340"/>
      <c r="H513" s="342"/>
    </row>
    <row r="514" spans="1:8" ht="12.75">
      <c r="A514" s="340" t="s">
        <v>2690</v>
      </c>
      <c r="B514" s="339" t="s">
        <v>3703</v>
      </c>
      <c r="C514" s="339"/>
      <c r="D514" s="339"/>
      <c r="E514" s="340" t="e">
        <f t="shared" si="21"/>
        <v>#VALUE!</v>
      </c>
      <c r="F514" s="340" t="e">
        <f t="shared" si="22"/>
        <v>#VALUE!</v>
      </c>
      <c r="G514" s="340"/>
      <c r="H514" s="342"/>
    </row>
    <row r="515" spans="1:8" ht="12.75">
      <c r="A515" s="340" t="s">
        <v>3631</v>
      </c>
      <c r="B515" s="339" t="s">
        <v>3632</v>
      </c>
      <c r="C515" s="339"/>
      <c r="D515" s="339"/>
      <c r="E515" s="340" t="e">
        <f t="shared" si="21"/>
        <v>#VALUE!</v>
      </c>
      <c r="F515" s="340" t="e">
        <f t="shared" si="22"/>
        <v>#VALUE!</v>
      </c>
      <c r="G515" s="340"/>
      <c r="H515" s="342"/>
    </row>
    <row r="516" spans="1:8" ht="12.75">
      <c r="A516" s="340" t="s">
        <v>3720</v>
      </c>
      <c r="B516" s="339" t="s">
        <v>5</v>
      </c>
      <c r="C516" s="339"/>
      <c r="D516" s="339"/>
      <c r="E516" s="340" t="e">
        <f t="shared" si="21"/>
        <v>#VALUE!</v>
      </c>
      <c r="F516" s="340" t="e">
        <f t="shared" si="22"/>
        <v>#VALUE!</v>
      </c>
      <c r="G516" s="340"/>
      <c r="H516" s="342"/>
    </row>
    <row r="517" spans="1:8" ht="12.75">
      <c r="A517" s="340" t="s">
        <v>3356</v>
      </c>
      <c r="B517" s="339" t="s">
        <v>3678</v>
      </c>
      <c r="C517" s="339"/>
      <c r="D517" s="339"/>
      <c r="E517" s="340" t="e">
        <f t="shared" si="21"/>
        <v>#VALUE!</v>
      </c>
      <c r="F517" s="340" t="e">
        <f t="shared" si="22"/>
        <v>#VALUE!</v>
      </c>
      <c r="G517" s="340"/>
      <c r="H517" s="342"/>
    </row>
    <row r="518" spans="1:8" ht="12.75">
      <c r="A518" s="340" t="s">
        <v>8</v>
      </c>
      <c r="B518" s="339" t="s">
        <v>17</v>
      </c>
      <c r="C518" s="339"/>
      <c r="D518" s="339"/>
      <c r="E518" s="340" t="e">
        <f t="shared" si="21"/>
        <v>#VALUE!</v>
      </c>
      <c r="F518" s="340" t="e">
        <f t="shared" si="22"/>
        <v>#VALUE!</v>
      </c>
      <c r="G518" s="340"/>
      <c r="H518" s="342"/>
    </row>
    <row r="519" spans="1:8" ht="12.75">
      <c r="A519" s="340" t="s">
        <v>3710</v>
      </c>
      <c r="B519" s="339" t="s">
        <v>3721</v>
      </c>
      <c r="C519" s="339"/>
      <c r="D519" s="339"/>
      <c r="E519" s="340" t="e">
        <f t="shared" si="21"/>
        <v>#VALUE!</v>
      </c>
      <c r="F519" s="340" t="e">
        <f t="shared" si="22"/>
        <v>#VALUE!</v>
      </c>
      <c r="G519" s="340"/>
      <c r="H519" s="342"/>
    </row>
    <row r="520" spans="1:8" ht="12.75">
      <c r="A520" s="340" t="s">
        <v>32</v>
      </c>
      <c r="B520" s="339" t="s">
        <v>42</v>
      </c>
      <c r="C520" s="339"/>
      <c r="D520" s="339"/>
      <c r="E520" s="340" t="e">
        <f t="shared" si="21"/>
        <v>#VALUE!</v>
      </c>
      <c r="F520" s="340" t="e">
        <f t="shared" si="22"/>
        <v>#VALUE!</v>
      </c>
      <c r="G520" s="340"/>
      <c r="H520" s="342"/>
    </row>
    <row r="521" spans="1:8" ht="12.75">
      <c r="A521" s="340" t="s">
        <v>10</v>
      </c>
      <c r="B521" s="339" t="s">
        <v>18</v>
      </c>
      <c r="C521" s="339"/>
      <c r="D521" s="339"/>
      <c r="E521" s="340" t="e">
        <f t="shared" si="21"/>
        <v>#VALUE!</v>
      </c>
      <c r="F521" s="340" t="e">
        <f t="shared" si="22"/>
        <v>#VALUE!</v>
      </c>
      <c r="G521" s="340"/>
      <c r="H521" s="342"/>
    </row>
    <row r="522" spans="1:8" ht="12.75">
      <c r="A522" s="340" t="s">
        <v>3608</v>
      </c>
      <c r="B522" s="339" t="s">
        <v>3621</v>
      </c>
      <c r="C522" s="339"/>
      <c r="D522" s="339"/>
      <c r="E522" s="340" t="e">
        <f t="shared" si="21"/>
        <v>#VALUE!</v>
      </c>
      <c r="F522" s="340" t="e">
        <f t="shared" si="22"/>
        <v>#VALUE!</v>
      </c>
      <c r="G522" s="340"/>
      <c r="H522" s="342"/>
    </row>
    <row r="523" spans="1:8" ht="12.75">
      <c r="A523" s="340" t="s">
        <v>11</v>
      </c>
      <c r="B523" s="339" t="s">
        <v>19</v>
      </c>
      <c r="C523" s="339"/>
      <c r="D523" s="339"/>
      <c r="E523" s="340" t="e">
        <f t="shared" si="21"/>
        <v>#VALUE!</v>
      </c>
      <c r="F523" s="340" t="e">
        <f t="shared" si="22"/>
        <v>#VALUE!</v>
      </c>
      <c r="G523" s="340"/>
      <c r="H523" s="342"/>
    </row>
    <row r="524" spans="1:8" ht="12.75">
      <c r="A524" s="340" t="s">
        <v>3716</v>
      </c>
      <c r="B524" s="339" t="s">
        <v>3727</v>
      </c>
      <c r="C524" s="339"/>
      <c r="D524" s="339"/>
      <c r="E524" s="340" t="e">
        <f t="shared" si="21"/>
        <v>#VALUE!</v>
      </c>
      <c r="F524" s="340" t="e">
        <f t="shared" si="22"/>
        <v>#VALUE!</v>
      </c>
      <c r="G524" s="340"/>
      <c r="H524" s="342"/>
    </row>
    <row r="525" spans="1:8" ht="12.75">
      <c r="A525" s="340" t="s">
        <v>13</v>
      </c>
      <c r="B525" s="339" t="s">
        <v>22</v>
      </c>
      <c r="C525" s="339"/>
      <c r="D525" s="339"/>
      <c r="E525" s="340" t="e">
        <f t="shared" si="21"/>
        <v>#VALUE!</v>
      </c>
      <c r="F525" s="340" t="e">
        <f t="shared" si="22"/>
        <v>#VALUE!</v>
      </c>
      <c r="G525" s="340"/>
      <c r="H525" s="342"/>
    </row>
    <row r="526" spans="1:8" ht="12.75">
      <c r="A526" s="340" t="s">
        <v>14</v>
      </c>
      <c r="B526" s="339" t="s">
        <v>23</v>
      </c>
      <c r="C526" s="339"/>
      <c r="D526" s="339"/>
      <c r="E526" s="340" t="e">
        <f t="shared" si="21"/>
        <v>#VALUE!</v>
      </c>
      <c r="F526" s="340" t="e">
        <f t="shared" si="22"/>
        <v>#VALUE!</v>
      </c>
      <c r="G526" s="340"/>
      <c r="H526" s="342"/>
    </row>
    <row r="527" spans="1:8" ht="12.75">
      <c r="A527" s="340" t="s">
        <v>3639</v>
      </c>
      <c r="B527" s="339" t="s">
        <v>3648</v>
      </c>
      <c r="C527" s="339"/>
      <c r="D527" s="339"/>
      <c r="E527" s="340" t="e">
        <f t="shared" si="21"/>
        <v>#VALUE!</v>
      </c>
      <c r="F527" s="340" t="e">
        <f t="shared" si="22"/>
        <v>#VALUE!</v>
      </c>
      <c r="G527" s="340"/>
      <c r="H527" s="342"/>
    </row>
    <row r="528" spans="1:8" ht="12.75">
      <c r="A528" s="340" t="s">
        <v>231</v>
      </c>
      <c r="B528" s="339" t="s">
        <v>1</v>
      </c>
      <c r="C528" s="339"/>
      <c r="D528" s="339"/>
      <c r="E528" s="340" t="e">
        <f t="shared" si="21"/>
        <v>#VALUE!</v>
      </c>
      <c r="F528" s="340" t="e">
        <f t="shared" si="22"/>
        <v>#VALUE!</v>
      </c>
      <c r="G528" s="340"/>
      <c r="H528" s="342"/>
    </row>
    <row r="529" spans="1:8" ht="12.75">
      <c r="A529" s="340" t="s">
        <v>3663</v>
      </c>
      <c r="B529" s="339" t="s">
        <v>3681</v>
      </c>
      <c r="C529" s="339"/>
      <c r="D529" s="339"/>
      <c r="E529" s="340" t="e">
        <f t="shared" si="21"/>
        <v>#VALUE!</v>
      </c>
      <c r="F529" s="340" t="e">
        <f t="shared" si="22"/>
        <v>#VALUE!</v>
      </c>
      <c r="G529" s="340"/>
      <c r="H529" s="342"/>
    </row>
    <row r="530" spans="1:8" ht="12.75">
      <c r="A530" s="340" t="s">
        <v>15</v>
      </c>
      <c r="B530" s="339" t="s">
        <v>24</v>
      </c>
      <c r="C530" s="339"/>
      <c r="D530" s="339"/>
      <c r="E530" s="340" t="e">
        <f t="shared" si="21"/>
        <v>#VALUE!</v>
      </c>
      <c r="F530" s="340" t="e">
        <f t="shared" si="22"/>
        <v>#VALUE!</v>
      </c>
      <c r="G530" s="340"/>
      <c r="H530" s="342"/>
    </row>
    <row r="531" spans="1:8" ht="12.75">
      <c r="A531" s="340" t="s">
        <v>3656</v>
      </c>
      <c r="B531" s="339" t="s">
        <v>3673</v>
      </c>
      <c r="C531" s="339"/>
      <c r="D531" s="339"/>
      <c r="E531" s="340" t="e">
        <f>MID(C531,2,2)+(MID(C531,4,5)/60)</f>
        <v>#VALUE!</v>
      </c>
      <c r="F531" s="340" t="e">
        <f>IF(LEFT(D531,1)="W",MID(D531,2,3)+(MID(D531,5,5)/60),-MID(D531,2,3)-(MID(D531,5,5)/60))</f>
        <v>#VALUE!</v>
      </c>
      <c r="G531" s="340"/>
      <c r="H531" s="342"/>
    </row>
    <row r="532" spans="1:8" ht="12.75">
      <c r="A532" s="340" t="s">
        <v>3610</v>
      </c>
      <c r="B532" s="339" t="s">
        <v>3623</v>
      </c>
      <c r="C532" s="339"/>
      <c r="D532" s="339"/>
      <c r="E532" s="340" t="e">
        <f>MID(C532,2,2)+(MID(C532,4,5)/60)</f>
        <v>#VALUE!</v>
      </c>
      <c r="F532" s="340" t="e">
        <f>IF(LEFT(D532,1)="W",MID(D532,2,3)+(MID(D532,5,5)/60),-MID(D532,2,3)-(MID(D532,5,5)/60))</f>
        <v>#VALUE!</v>
      </c>
      <c r="G532" s="340"/>
      <c r="H532" s="342"/>
    </row>
    <row r="533" spans="1:8" ht="12.75">
      <c r="A533" s="340" t="s">
        <v>3646</v>
      </c>
      <c r="B533" s="339" t="s">
        <v>3655</v>
      </c>
      <c r="C533" s="339"/>
      <c r="D533" s="339"/>
      <c r="E533" s="340" t="e">
        <f>MID(C533,2,2)+(MID(C533,4,5)/60)</f>
        <v>#VALUE!</v>
      </c>
      <c r="F533" s="340" t="e">
        <f>IF(LEFT(D533,1)="W",MID(D533,2,3)+(MID(D533,5,5)/60),-MID(D533,2,3)-(MID(D533,5,5)/60))</f>
        <v>#VALUE!</v>
      </c>
      <c r="G533" s="340"/>
      <c r="H533" s="342"/>
    </row>
    <row r="534" spans="1:8" ht="12.75">
      <c r="A534" s="340" t="s">
        <v>3612</v>
      </c>
      <c r="B534" s="339" t="s">
        <v>3625</v>
      </c>
      <c r="C534" s="339"/>
      <c r="D534" s="339"/>
      <c r="E534" s="340" t="e">
        <f>MID(C534,2,2)+(MID(C534,4,5)/60)</f>
        <v>#VALUE!</v>
      </c>
      <c r="F534" s="340" t="e">
        <f>IF(LEFT(D534,1)="W",MID(D534,2,3)+(MID(D534,5,5)/60),-MID(D534,2,3)-(MID(D534,5,5)/60))</f>
        <v>#VALUE!</v>
      </c>
      <c r="G534" s="340"/>
      <c r="H534" s="342"/>
    </row>
    <row r="535" spans="1:8" ht="12.75">
      <c r="A535" s="317" t="s">
        <v>2945</v>
      </c>
      <c r="B535" s="277" t="s">
        <v>645</v>
      </c>
      <c r="C535" s="318" t="s">
        <v>646</v>
      </c>
      <c r="D535" s="318" t="s">
        <v>647</v>
      </c>
      <c r="E535" s="277">
        <f aca="true" t="shared" si="23" ref="E535:E566">MID(C535,2,2)+(MID(C535,4,5)/60)</f>
        <v>57.306333333333335</v>
      </c>
      <c r="F535" s="277">
        <f aca="true" t="shared" si="24" ref="F535:F566">IF(LEFT(D535,1)="W",MID(D535,2,3)+(MID(D535,5,5)/60),-MID(D535,2,3)-(MID(D535,5,5)/60))</f>
        <v>2.259333333333333</v>
      </c>
      <c r="G535" s="277" t="s">
        <v>648</v>
      </c>
      <c r="H535" s="287" t="s">
        <v>649</v>
      </c>
    </row>
    <row r="536" spans="1:8" ht="12.75">
      <c r="A536" s="317" t="s">
        <v>650</v>
      </c>
      <c r="B536" s="277" t="s">
        <v>651</v>
      </c>
      <c r="C536" s="318" t="s">
        <v>652</v>
      </c>
      <c r="D536" s="318" t="s">
        <v>653</v>
      </c>
      <c r="E536" s="277">
        <f t="shared" si="23"/>
        <v>51.987</v>
      </c>
      <c r="F536" s="277">
        <f t="shared" si="24"/>
        <v>-0.05816666666666667</v>
      </c>
      <c r="G536" s="277" t="s">
        <v>654</v>
      </c>
      <c r="H536" s="278"/>
    </row>
    <row r="537" spans="1:8" ht="12.75">
      <c r="A537" s="317" t="s">
        <v>3014</v>
      </c>
      <c r="B537" s="277" t="s">
        <v>655</v>
      </c>
      <c r="C537" s="318" t="s">
        <v>656</v>
      </c>
      <c r="D537" s="318" t="s">
        <v>657</v>
      </c>
      <c r="E537" s="277">
        <f t="shared" si="23"/>
        <v>54.12283333333333</v>
      </c>
      <c r="F537" s="277">
        <f t="shared" si="24"/>
        <v>3.258</v>
      </c>
      <c r="G537" s="277" t="s">
        <v>658</v>
      </c>
      <c r="H537" s="278"/>
    </row>
    <row r="538" spans="1:8" ht="12.75">
      <c r="A538" s="317" t="s">
        <v>3048</v>
      </c>
      <c r="B538" s="277" t="s">
        <v>659</v>
      </c>
      <c r="C538" s="318" t="s">
        <v>660</v>
      </c>
      <c r="D538" s="318" t="s">
        <v>661</v>
      </c>
      <c r="E538" s="277">
        <f t="shared" si="23"/>
        <v>57.47366666666667</v>
      </c>
      <c r="F538" s="277">
        <f t="shared" si="24"/>
        <v>7.3585</v>
      </c>
      <c r="G538" s="277" t="s">
        <v>662</v>
      </c>
      <c r="H538" s="278"/>
    </row>
    <row r="539" spans="1:8" ht="12.75">
      <c r="A539" s="317" t="s">
        <v>3048</v>
      </c>
      <c r="B539" s="277" t="s">
        <v>663</v>
      </c>
      <c r="C539" s="318" t="s">
        <v>664</v>
      </c>
      <c r="D539" s="318" t="s">
        <v>665</v>
      </c>
      <c r="E539" s="277">
        <f t="shared" si="23"/>
        <v>57.4755</v>
      </c>
      <c r="F539" s="277">
        <f t="shared" si="24"/>
        <v>7.352666666666667</v>
      </c>
      <c r="G539" s="277" t="s">
        <v>666</v>
      </c>
      <c r="H539" s="278"/>
    </row>
    <row r="540" spans="1:8" ht="12.75">
      <c r="A540" s="317" t="s">
        <v>3048</v>
      </c>
      <c r="B540" s="277" t="s">
        <v>667</v>
      </c>
      <c r="C540" s="318" t="s">
        <v>668</v>
      </c>
      <c r="D540" s="318" t="s">
        <v>669</v>
      </c>
      <c r="E540" s="277">
        <f t="shared" si="23"/>
        <v>57.4715</v>
      </c>
      <c r="F540" s="277">
        <f t="shared" si="24"/>
        <v>7.3685</v>
      </c>
      <c r="G540" s="277" t="s">
        <v>670</v>
      </c>
      <c r="H540" s="278"/>
    </row>
    <row r="541" spans="1:8" ht="12.75">
      <c r="A541" s="317" t="s">
        <v>671</v>
      </c>
      <c r="B541" s="277" t="s">
        <v>672</v>
      </c>
      <c r="C541" s="318" t="s">
        <v>673</v>
      </c>
      <c r="D541" s="318" t="s">
        <v>674</v>
      </c>
      <c r="E541" s="277">
        <f t="shared" si="23"/>
        <v>50.392</v>
      </c>
      <c r="F541" s="277">
        <f t="shared" si="24"/>
        <v>3.4886666666666666</v>
      </c>
      <c r="G541" s="277" t="s">
        <v>675</v>
      </c>
      <c r="H541" s="278"/>
    </row>
    <row r="542" spans="1:8" ht="12.75">
      <c r="A542" s="317" t="s">
        <v>676</v>
      </c>
      <c r="B542" s="277" t="s">
        <v>677</v>
      </c>
      <c r="C542" s="318" t="s">
        <v>678</v>
      </c>
      <c r="D542" s="318" t="s">
        <v>679</v>
      </c>
      <c r="E542" s="277">
        <f t="shared" si="23"/>
        <v>51.32483333333333</v>
      </c>
      <c r="F542" s="277">
        <f t="shared" si="24"/>
        <v>-0.035</v>
      </c>
      <c r="G542" s="277" t="s">
        <v>680</v>
      </c>
      <c r="H542" s="278"/>
    </row>
    <row r="543" spans="1:8" ht="12.75">
      <c r="A543" s="317" t="s">
        <v>3076</v>
      </c>
      <c r="B543" s="277" t="s">
        <v>681</v>
      </c>
      <c r="C543" s="318" t="s">
        <v>682</v>
      </c>
      <c r="D543" s="318" t="s">
        <v>683</v>
      </c>
      <c r="E543" s="277">
        <f t="shared" si="23"/>
        <v>51.32033333333333</v>
      </c>
      <c r="F543" s="277">
        <f t="shared" si="24"/>
        <v>0.8391666666666667</v>
      </c>
      <c r="G543" s="277" t="s">
        <v>684</v>
      </c>
      <c r="H543" s="278"/>
    </row>
    <row r="544" spans="1:8" ht="12.75">
      <c r="A544" s="317" t="s">
        <v>3090</v>
      </c>
      <c r="B544" s="277" t="s">
        <v>685</v>
      </c>
      <c r="C544" s="318" t="s">
        <v>686</v>
      </c>
      <c r="D544" s="318" t="s">
        <v>687</v>
      </c>
      <c r="E544" s="277">
        <f t="shared" si="23"/>
        <v>51.1415</v>
      </c>
      <c r="F544" s="277">
        <f t="shared" si="24"/>
        <v>1.7686666666666666</v>
      </c>
      <c r="G544" s="277" t="s">
        <v>688</v>
      </c>
      <c r="H544" s="278"/>
    </row>
    <row r="545" spans="1:8" ht="12.75">
      <c r="A545" s="317" t="s">
        <v>689</v>
      </c>
      <c r="B545" s="277" t="s">
        <v>690</v>
      </c>
      <c r="C545" s="318" t="s">
        <v>691</v>
      </c>
      <c r="D545" s="318" t="s">
        <v>692</v>
      </c>
      <c r="E545" s="277">
        <f t="shared" si="23"/>
        <v>51.722</v>
      </c>
      <c r="F545" s="277">
        <f t="shared" si="24"/>
        <v>0.5421666666666667</v>
      </c>
      <c r="G545" s="277" t="s">
        <v>693</v>
      </c>
      <c r="H545" s="278"/>
    </row>
    <row r="546" spans="1:8" ht="12.75">
      <c r="A546" s="317" t="s">
        <v>694</v>
      </c>
      <c r="B546" s="277" t="s">
        <v>695</v>
      </c>
      <c r="C546" s="318" t="s">
        <v>696</v>
      </c>
      <c r="D546" s="318" t="s">
        <v>697</v>
      </c>
      <c r="E546" s="277">
        <f t="shared" si="23"/>
        <v>51.7215</v>
      </c>
      <c r="F546" s="277">
        <f t="shared" si="24"/>
        <v>3.257</v>
      </c>
      <c r="G546" s="277" t="s">
        <v>698</v>
      </c>
      <c r="H546" s="278"/>
    </row>
    <row r="547" spans="1:8" ht="12.75">
      <c r="A547" s="317" t="s">
        <v>3122</v>
      </c>
      <c r="B547" s="277" t="s">
        <v>699</v>
      </c>
      <c r="C547" s="318" t="s">
        <v>700</v>
      </c>
      <c r="D547" s="318" t="s">
        <v>701</v>
      </c>
      <c r="E547" s="277">
        <f t="shared" si="23"/>
        <v>51.742</v>
      </c>
      <c r="F547" s="277">
        <f t="shared" si="24"/>
        <v>1.6011666666666666</v>
      </c>
      <c r="G547" s="277" t="s">
        <v>702</v>
      </c>
      <c r="H547" s="278"/>
    </row>
    <row r="548" spans="1:8" ht="12.75">
      <c r="A548" s="317" t="s">
        <v>703</v>
      </c>
      <c r="B548" s="277" t="s">
        <v>704</v>
      </c>
      <c r="C548" s="318" t="s">
        <v>705</v>
      </c>
      <c r="D548" s="318" t="s">
        <v>706</v>
      </c>
      <c r="E548" s="277">
        <f t="shared" si="23"/>
        <v>51.74283333333333</v>
      </c>
      <c r="F548" s="277">
        <f t="shared" si="24"/>
        <v>0.103</v>
      </c>
      <c r="G548" s="277" t="s">
        <v>708</v>
      </c>
      <c r="H548" s="278"/>
    </row>
    <row r="549" spans="1:8" ht="12.75">
      <c r="A549" s="317" t="s">
        <v>3148</v>
      </c>
      <c r="B549" s="277" t="s">
        <v>709</v>
      </c>
      <c r="C549" s="318" t="s">
        <v>710</v>
      </c>
      <c r="D549" s="318" t="s">
        <v>711</v>
      </c>
      <c r="E549" s="277">
        <f t="shared" si="23"/>
        <v>52.20216666666666</v>
      </c>
      <c r="F549" s="277">
        <f t="shared" si="24"/>
        <v>-0.184</v>
      </c>
      <c r="G549" s="277" t="s">
        <v>712</v>
      </c>
      <c r="H549" s="278"/>
    </row>
    <row r="550" spans="1:8" ht="12.75">
      <c r="A550" s="317" t="s">
        <v>3166</v>
      </c>
      <c r="B550" s="277" t="s">
        <v>713</v>
      </c>
      <c r="C550" s="318" t="s">
        <v>714</v>
      </c>
      <c r="D550" s="318" t="s">
        <v>715</v>
      </c>
      <c r="E550" s="277">
        <f t="shared" si="23"/>
        <v>54.93716666666667</v>
      </c>
      <c r="F550" s="277">
        <f t="shared" si="24"/>
        <v>2.8021666666666665</v>
      </c>
      <c r="G550" s="277" t="s">
        <v>716</v>
      </c>
      <c r="H550" s="278"/>
    </row>
    <row r="551" spans="1:8" ht="12.75">
      <c r="A551" s="317" t="s">
        <v>3194</v>
      </c>
      <c r="B551" s="277" t="s">
        <v>717</v>
      </c>
      <c r="C551" s="318" t="s">
        <v>718</v>
      </c>
      <c r="D551" s="318" t="s">
        <v>719</v>
      </c>
      <c r="E551" s="277">
        <f t="shared" si="23"/>
        <v>51.842</v>
      </c>
      <c r="F551" s="277">
        <f t="shared" si="24"/>
        <v>-1.1428333333333334</v>
      </c>
      <c r="G551" s="277" t="s">
        <v>720</v>
      </c>
      <c r="H551" s="278"/>
    </row>
    <row r="552" spans="1:8" ht="12.75">
      <c r="A552" s="317" t="s">
        <v>3208</v>
      </c>
      <c r="B552" s="277" t="s">
        <v>721</v>
      </c>
      <c r="C552" s="318" t="s">
        <v>722</v>
      </c>
      <c r="D552" s="318" t="s">
        <v>723</v>
      </c>
      <c r="E552" s="277">
        <f t="shared" si="23"/>
        <v>52.74</v>
      </c>
      <c r="F552" s="277">
        <f t="shared" si="24"/>
        <v>-1.3501666666666667</v>
      </c>
      <c r="G552" s="277" t="s">
        <v>724</v>
      </c>
      <c r="H552" s="278"/>
    </row>
    <row r="553" spans="1:8" ht="12.75">
      <c r="A553" s="317" t="s">
        <v>725</v>
      </c>
      <c r="B553" s="277" t="s">
        <v>726</v>
      </c>
      <c r="C553" s="318" t="s">
        <v>727</v>
      </c>
      <c r="D553" s="318" t="s">
        <v>728</v>
      </c>
      <c r="E553" s="277">
        <f t="shared" si="23"/>
        <v>51.487833333333334</v>
      </c>
      <c r="F553" s="277">
        <f t="shared" si="24"/>
        <v>1.2176666666666667</v>
      </c>
      <c r="G553" s="277" t="s">
        <v>729</v>
      </c>
      <c r="H553" s="278"/>
    </row>
    <row r="554" spans="1:8" ht="12.75">
      <c r="A554" s="317" t="s">
        <v>3216</v>
      </c>
      <c r="B554" s="277" t="s">
        <v>730</v>
      </c>
      <c r="C554" s="318" t="s">
        <v>731</v>
      </c>
      <c r="D554" s="318" t="s">
        <v>732</v>
      </c>
      <c r="E554" s="277">
        <f t="shared" si="23"/>
        <v>53.0875</v>
      </c>
      <c r="F554" s="277">
        <f t="shared" si="24"/>
        <v>0.16683333333333333</v>
      </c>
      <c r="G554" s="277" t="s">
        <v>733</v>
      </c>
      <c r="H554" s="278"/>
    </row>
    <row r="555" spans="1:8" ht="12.75">
      <c r="A555" s="317" t="s">
        <v>3224</v>
      </c>
      <c r="B555" s="277" t="s">
        <v>734</v>
      </c>
      <c r="C555" s="318" t="s">
        <v>735</v>
      </c>
      <c r="D555" s="318" t="s">
        <v>736</v>
      </c>
      <c r="E555" s="277">
        <f t="shared" si="23"/>
        <v>52.73433333333333</v>
      </c>
      <c r="F555" s="277">
        <f t="shared" si="24"/>
        <v>0.6426666666666667</v>
      </c>
      <c r="G555" s="277" t="s">
        <v>737</v>
      </c>
      <c r="H555" s="278"/>
    </row>
    <row r="556" spans="1:8" ht="12.75">
      <c r="A556" s="317" t="s">
        <v>3231</v>
      </c>
      <c r="B556" s="277" t="s">
        <v>738</v>
      </c>
      <c r="C556" s="318" t="s">
        <v>739</v>
      </c>
      <c r="D556" s="318" t="s">
        <v>740</v>
      </c>
      <c r="E556" s="277">
        <f t="shared" si="23"/>
        <v>52.07083333333333</v>
      </c>
      <c r="F556" s="277">
        <f t="shared" si="24"/>
        <v>0.6053333333333334</v>
      </c>
      <c r="G556" s="277" t="s">
        <v>724</v>
      </c>
      <c r="H556" s="278"/>
    </row>
    <row r="557" spans="1:8" ht="12.75">
      <c r="A557" s="317" t="s">
        <v>3235</v>
      </c>
      <c r="B557" s="277" t="s">
        <v>741</v>
      </c>
      <c r="C557" s="318" t="s">
        <v>742</v>
      </c>
      <c r="D557" s="318" t="s">
        <v>743</v>
      </c>
      <c r="E557" s="277">
        <f t="shared" si="23"/>
        <v>53.0235</v>
      </c>
      <c r="F557" s="277">
        <f t="shared" si="24"/>
        <v>0.48350000000000004</v>
      </c>
      <c r="G557" s="277" t="s">
        <v>744</v>
      </c>
      <c r="H557" s="278"/>
    </row>
    <row r="558" spans="1:8" ht="12.75">
      <c r="A558" s="317" t="s">
        <v>3251</v>
      </c>
      <c r="B558" s="277" t="s">
        <v>745</v>
      </c>
      <c r="C558" s="318" t="s">
        <v>746</v>
      </c>
      <c r="D558" s="318" t="s">
        <v>747</v>
      </c>
      <c r="E558" s="277">
        <f t="shared" si="23"/>
        <v>55.9715</v>
      </c>
      <c r="F558" s="277">
        <f t="shared" si="24"/>
        <v>3.970666666666667</v>
      </c>
      <c r="G558" s="277" t="s">
        <v>748</v>
      </c>
      <c r="H558" s="278"/>
    </row>
    <row r="559" spans="1:8" ht="12.75">
      <c r="A559" s="317" t="s">
        <v>749</v>
      </c>
      <c r="B559" s="277" t="s">
        <v>750</v>
      </c>
      <c r="C559" s="318" t="s">
        <v>751</v>
      </c>
      <c r="D559" s="318" t="s">
        <v>752</v>
      </c>
      <c r="E559" s="277">
        <f t="shared" si="23"/>
        <v>52.17433333333334</v>
      </c>
      <c r="F559" s="277">
        <f t="shared" si="24"/>
        <v>1.1071666666666666</v>
      </c>
      <c r="G559" s="277" t="s">
        <v>753</v>
      </c>
      <c r="H559" s="278"/>
    </row>
    <row r="560" spans="1:8" ht="12.75">
      <c r="A560" s="317" t="s">
        <v>754</v>
      </c>
      <c r="B560" s="277" t="s">
        <v>755</v>
      </c>
      <c r="C560" s="318" t="s">
        <v>1728</v>
      </c>
      <c r="D560" s="318" t="s">
        <v>1729</v>
      </c>
      <c r="E560" s="277">
        <f t="shared" si="23"/>
        <v>54.722</v>
      </c>
      <c r="F560" s="277">
        <f t="shared" si="24"/>
        <v>3.3405</v>
      </c>
      <c r="G560" s="277" t="s">
        <v>756</v>
      </c>
      <c r="H560" s="278"/>
    </row>
    <row r="561" spans="1:8" ht="12.75">
      <c r="A561" s="317" t="s">
        <v>757</v>
      </c>
      <c r="B561" s="277" t="s">
        <v>758</v>
      </c>
      <c r="C561" s="318" t="s">
        <v>759</v>
      </c>
      <c r="D561" s="318" t="s">
        <v>760</v>
      </c>
      <c r="E561" s="277">
        <f t="shared" si="23"/>
        <v>51.301833333333335</v>
      </c>
      <c r="F561" s="277">
        <f t="shared" si="24"/>
        <v>-0.5924999999999999</v>
      </c>
      <c r="G561" s="277" t="s">
        <v>761</v>
      </c>
      <c r="H561" s="278"/>
    </row>
    <row r="562" spans="1:8" ht="12.75">
      <c r="A562" s="317" t="s">
        <v>762</v>
      </c>
      <c r="B562" s="277" t="s">
        <v>763</v>
      </c>
      <c r="C562" s="318" t="s">
        <v>764</v>
      </c>
      <c r="D562" s="318" t="s">
        <v>765</v>
      </c>
      <c r="E562" s="277">
        <f t="shared" si="23"/>
        <v>51.15716666666667</v>
      </c>
      <c r="F562" s="277">
        <f t="shared" si="24"/>
        <v>-1.3565</v>
      </c>
      <c r="G562" s="277" t="s">
        <v>766</v>
      </c>
      <c r="H562" s="278"/>
    </row>
    <row r="563" spans="1:8" ht="12.75">
      <c r="A563" s="317" t="s">
        <v>3283</v>
      </c>
      <c r="B563" s="277" t="s">
        <v>767</v>
      </c>
      <c r="C563" s="318" t="s">
        <v>768</v>
      </c>
      <c r="D563" s="318" t="s">
        <v>769</v>
      </c>
      <c r="E563" s="277">
        <f t="shared" si="23"/>
        <v>56.451166666666666</v>
      </c>
      <c r="F563" s="277">
        <f t="shared" si="24"/>
        <v>3.019833333333333</v>
      </c>
      <c r="G563" s="277" t="s">
        <v>670</v>
      </c>
      <c r="H563" s="278"/>
    </row>
    <row r="564" spans="1:8" ht="12.75">
      <c r="A564" s="317" t="s">
        <v>3344</v>
      </c>
      <c r="B564" s="277" t="s">
        <v>770</v>
      </c>
      <c r="C564" s="318" t="s">
        <v>771</v>
      </c>
      <c r="D564" s="318" t="s">
        <v>772</v>
      </c>
      <c r="E564" s="277">
        <f t="shared" si="23"/>
        <v>51.67516666666667</v>
      </c>
      <c r="F564" s="277">
        <f t="shared" si="24"/>
        <v>1.791</v>
      </c>
      <c r="G564" s="277" t="s">
        <v>773</v>
      </c>
      <c r="H564" s="278"/>
    </row>
    <row r="565" spans="1:8" ht="12.75">
      <c r="A565" s="317" t="s">
        <v>3348</v>
      </c>
      <c r="B565" s="277" t="s">
        <v>774</v>
      </c>
      <c r="C565" s="318" t="s">
        <v>775</v>
      </c>
      <c r="D565" s="318" t="s">
        <v>776</v>
      </c>
      <c r="E565" s="277">
        <f t="shared" si="23"/>
        <v>51.340833333333336</v>
      </c>
      <c r="F565" s="277">
        <f t="shared" si="24"/>
        <v>0.5573333333333333</v>
      </c>
      <c r="G565" s="277" t="s">
        <v>777</v>
      </c>
      <c r="H565" s="278"/>
    </row>
    <row r="566" spans="1:8" ht="12.75">
      <c r="A566" s="317" t="s">
        <v>3395</v>
      </c>
      <c r="B566" s="277" t="s">
        <v>778</v>
      </c>
      <c r="C566" s="318" t="s">
        <v>779</v>
      </c>
      <c r="D566" s="318" t="s">
        <v>780</v>
      </c>
      <c r="E566" s="277">
        <f t="shared" si="23"/>
        <v>53.275333333333336</v>
      </c>
      <c r="F566" s="277">
        <f t="shared" si="24"/>
        <v>0.9405</v>
      </c>
      <c r="G566" s="277" t="s">
        <v>781</v>
      </c>
      <c r="H566" s="278"/>
    </row>
    <row r="567" spans="1:8" ht="12.75">
      <c r="A567" s="317" t="s">
        <v>3402</v>
      </c>
      <c r="B567" s="277" t="s">
        <v>782</v>
      </c>
      <c r="C567" s="318" t="s">
        <v>783</v>
      </c>
      <c r="D567" s="318" t="s">
        <v>784</v>
      </c>
      <c r="E567" s="277">
        <f aca="true" t="shared" si="25" ref="E567:E596">MID(C567,2,2)+(MID(C567,4,5)/60)</f>
        <v>55.868833333333335</v>
      </c>
      <c r="F567" s="277">
        <f aca="true" t="shared" si="26" ref="F567:F596">IF(LEFT(D567,1)="W",MID(D567,2,3)+(MID(D567,5,5)/60),-MID(D567,2,3)-(MID(D567,5,5)/60))</f>
        <v>4.44</v>
      </c>
      <c r="G567" s="277" t="s">
        <v>788</v>
      </c>
      <c r="H567" s="278"/>
    </row>
    <row r="568" spans="1:8" ht="12.75">
      <c r="A568" s="317" t="s">
        <v>2801</v>
      </c>
      <c r="B568" s="277" t="s">
        <v>789</v>
      </c>
      <c r="C568" s="318" t="s">
        <v>790</v>
      </c>
      <c r="D568" s="318" t="s">
        <v>791</v>
      </c>
      <c r="E568" s="277">
        <f t="shared" si="25"/>
        <v>51.88816666666666</v>
      </c>
      <c r="F568" s="277">
        <f t="shared" si="26"/>
        <v>2.1598333333333333</v>
      </c>
      <c r="G568" s="277" t="s">
        <v>792</v>
      </c>
      <c r="H568" s="278"/>
    </row>
    <row r="569" spans="1:8" ht="12.75">
      <c r="A569" s="317" t="s">
        <v>793</v>
      </c>
      <c r="B569" s="277" t="s">
        <v>794</v>
      </c>
      <c r="C569" s="318" t="s">
        <v>3180</v>
      </c>
      <c r="D569" s="318" t="s">
        <v>795</v>
      </c>
      <c r="E569" s="277">
        <f t="shared" si="25"/>
        <v>50.852666666666664</v>
      </c>
      <c r="F569" s="277">
        <f t="shared" si="26"/>
        <v>0.753</v>
      </c>
      <c r="G569" s="277" t="s">
        <v>796</v>
      </c>
      <c r="H569" s="278"/>
    </row>
    <row r="570" spans="1:8" ht="12.75">
      <c r="A570" s="317" t="s">
        <v>3427</v>
      </c>
      <c r="B570" s="277" t="s">
        <v>797</v>
      </c>
      <c r="C570" s="318" t="s">
        <v>798</v>
      </c>
      <c r="D570" s="318" t="s">
        <v>799</v>
      </c>
      <c r="E570" s="277">
        <f t="shared" si="25"/>
        <v>49.436</v>
      </c>
      <c r="F570" s="277">
        <f t="shared" si="26"/>
        <v>2.6013333333333333</v>
      </c>
      <c r="G570" s="277" t="s">
        <v>658</v>
      </c>
      <c r="H570" s="278"/>
    </row>
    <row r="571" spans="1:8" ht="12.75">
      <c r="A571" s="317" t="s">
        <v>800</v>
      </c>
      <c r="B571" s="277" t="s">
        <v>801</v>
      </c>
      <c r="C571" s="318" t="s">
        <v>802</v>
      </c>
      <c r="D571" s="318" t="s">
        <v>803</v>
      </c>
      <c r="E571" s="277">
        <f t="shared" si="25"/>
        <v>52.35366666666667</v>
      </c>
      <c r="F571" s="277">
        <f t="shared" si="26"/>
        <v>1.6573333333333333</v>
      </c>
      <c r="G571" s="277" t="s">
        <v>804</v>
      </c>
      <c r="H571" s="278"/>
    </row>
    <row r="572" spans="1:8" ht="12.75">
      <c r="A572" s="317" t="s">
        <v>3491</v>
      </c>
      <c r="B572" s="277" t="s">
        <v>805</v>
      </c>
      <c r="C572" s="318" t="s">
        <v>806</v>
      </c>
      <c r="D572" s="318" t="s">
        <v>807</v>
      </c>
      <c r="E572" s="277">
        <f t="shared" si="25"/>
        <v>57.53916666666667</v>
      </c>
      <c r="F572" s="277">
        <f t="shared" si="26"/>
        <v>4.037333333333334</v>
      </c>
      <c r="G572" s="277" t="s">
        <v>808</v>
      </c>
      <c r="H572" s="278"/>
    </row>
    <row r="573" spans="1:8" ht="12.75">
      <c r="A573" s="317" t="s">
        <v>3498</v>
      </c>
      <c r="B573" s="277" t="s">
        <v>809</v>
      </c>
      <c r="C573" s="318" t="s">
        <v>810</v>
      </c>
      <c r="D573" s="318" t="s">
        <v>811</v>
      </c>
      <c r="E573" s="277">
        <f t="shared" si="25"/>
        <v>55.68333333333333</v>
      </c>
      <c r="F573" s="277">
        <f t="shared" si="26"/>
        <v>6.242166666666667</v>
      </c>
      <c r="G573" s="277" t="s">
        <v>812</v>
      </c>
      <c r="H573" s="278"/>
    </row>
    <row r="574" spans="1:8" ht="12.75">
      <c r="A574" s="317" t="s">
        <v>813</v>
      </c>
      <c r="B574" s="277" t="s">
        <v>814</v>
      </c>
      <c r="C574" s="318" t="s">
        <v>2865</v>
      </c>
      <c r="D574" s="318" t="s">
        <v>828</v>
      </c>
      <c r="E574" s="277">
        <f t="shared" si="25"/>
        <v>54.06666666666667</v>
      </c>
      <c r="F574" s="277">
        <f t="shared" si="26"/>
        <v>4.757333333333333</v>
      </c>
      <c r="G574" s="277" t="s">
        <v>829</v>
      </c>
      <c r="H574" s="278"/>
    </row>
    <row r="575" spans="1:8" ht="12.75">
      <c r="A575" s="317" t="s">
        <v>3510</v>
      </c>
      <c r="B575" s="277" t="s">
        <v>830</v>
      </c>
      <c r="C575" s="318" t="s">
        <v>831</v>
      </c>
      <c r="D575" s="318" t="s">
        <v>832</v>
      </c>
      <c r="E575" s="277">
        <f t="shared" si="25"/>
        <v>49.219833333333334</v>
      </c>
      <c r="F575" s="277">
        <f t="shared" si="26"/>
        <v>2.04</v>
      </c>
      <c r="G575" s="277" t="s">
        <v>829</v>
      </c>
      <c r="H575" s="278"/>
    </row>
    <row r="576" spans="1:8" ht="12.75">
      <c r="A576" s="317" t="s">
        <v>3525</v>
      </c>
      <c r="B576" s="277" t="s">
        <v>833</v>
      </c>
      <c r="C576" s="318" t="s">
        <v>834</v>
      </c>
      <c r="D576" s="318" t="s">
        <v>835</v>
      </c>
      <c r="E576" s="277">
        <f t="shared" si="25"/>
        <v>57.655833333333334</v>
      </c>
      <c r="F576" s="277">
        <f t="shared" si="26"/>
        <v>3.533333333333333</v>
      </c>
      <c r="G576" s="277" t="s">
        <v>836</v>
      </c>
      <c r="H576" s="278"/>
    </row>
    <row r="577" spans="1:8" ht="12.75">
      <c r="A577" s="317" t="s">
        <v>3535</v>
      </c>
      <c r="B577" s="277" t="s">
        <v>837</v>
      </c>
      <c r="C577" s="318" t="s">
        <v>838</v>
      </c>
      <c r="D577" s="318" t="s">
        <v>839</v>
      </c>
      <c r="E577" s="277">
        <f t="shared" si="25"/>
        <v>58.95583333333333</v>
      </c>
      <c r="F577" s="277">
        <f t="shared" si="26"/>
        <v>2.889333333333333</v>
      </c>
      <c r="G577" s="277" t="s">
        <v>840</v>
      </c>
      <c r="H577" s="278"/>
    </row>
    <row r="578" spans="1:8" ht="12.75">
      <c r="A578" s="317" t="s">
        <v>3539</v>
      </c>
      <c r="B578" s="277" t="s">
        <v>841</v>
      </c>
      <c r="C578" s="318" t="s">
        <v>842</v>
      </c>
      <c r="D578" s="318" t="s">
        <v>843</v>
      </c>
      <c r="E578" s="277">
        <f t="shared" si="25"/>
        <v>52.403666666666666</v>
      </c>
      <c r="F578" s="277">
        <f t="shared" si="26"/>
        <v>-0.5391666666666667</v>
      </c>
      <c r="G578" s="277" t="s">
        <v>844</v>
      </c>
      <c r="H578" s="278"/>
    </row>
    <row r="579" spans="1:8" ht="12.75">
      <c r="A579" s="317" t="s">
        <v>845</v>
      </c>
      <c r="B579" s="277" t="s">
        <v>846</v>
      </c>
      <c r="C579" s="318" t="s">
        <v>847</v>
      </c>
      <c r="D579" s="318" t="s">
        <v>848</v>
      </c>
      <c r="E579" s="277">
        <f t="shared" si="25"/>
        <v>51.6405</v>
      </c>
      <c r="F579" s="277">
        <f t="shared" si="26"/>
        <v>-0.15183333333333332</v>
      </c>
      <c r="G579" s="277" t="s">
        <v>849</v>
      </c>
      <c r="H579" s="278"/>
    </row>
    <row r="580" spans="1:8" ht="12.75">
      <c r="A580" s="317" t="s">
        <v>850</v>
      </c>
      <c r="B580" s="277" t="s">
        <v>851</v>
      </c>
      <c r="C580" s="318" t="s">
        <v>852</v>
      </c>
      <c r="D580" s="318" t="s">
        <v>853</v>
      </c>
      <c r="E580" s="277">
        <f t="shared" si="25"/>
        <v>50.13633333333333</v>
      </c>
      <c r="F580" s="277">
        <f t="shared" si="26"/>
        <v>5.6370000000000005</v>
      </c>
      <c r="G580" s="277" t="s">
        <v>854</v>
      </c>
      <c r="H580" s="278"/>
    </row>
    <row r="581" spans="1:8" ht="12.75">
      <c r="A581" s="317" t="s">
        <v>108</v>
      </c>
      <c r="B581" s="277" t="s">
        <v>855</v>
      </c>
      <c r="C581" s="318" t="s">
        <v>856</v>
      </c>
      <c r="D581" s="318" t="s">
        <v>857</v>
      </c>
      <c r="E581" s="277">
        <f t="shared" si="25"/>
        <v>56.3705</v>
      </c>
      <c r="F581" s="277">
        <f t="shared" si="26"/>
        <v>2.857</v>
      </c>
      <c r="G581" s="277" t="s">
        <v>858</v>
      </c>
      <c r="H581" s="278"/>
    </row>
    <row r="582" spans="1:8" ht="12.75">
      <c r="A582" s="317" t="s">
        <v>859</v>
      </c>
      <c r="B582" s="277" t="s">
        <v>860</v>
      </c>
      <c r="C582" s="318" t="s">
        <v>861</v>
      </c>
      <c r="D582" s="318" t="s">
        <v>862</v>
      </c>
      <c r="E582" s="277">
        <f t="shared" si="25"/>
        <v>54.054833333333335</v>
      </c>
      <c r="F582" s="277">
        <f t="shared" si="26"/>
        <v>1.2383333333333333</v>
      </c>
      <c r="G582" s="277" t="s">
        <v>863</v>
      </c>
      <c r="H582" s="278"/>
    </row>
    <row r="583" spans="1:8" ht="12.75">
      <c r="A583" s="317" t="s">
        <v>864</v>
      </c>
      <c r="B583" s="277" t="s">
        <v>865</v>
      </c>
      <c r="C583" s="318" t="s">
        <v>866</v>
      </c>
      <c r="D583" s="318" t="s">
        <v>867</v>
      </c>
      <c r="E583" s="277">
        <f t="shared" si="25"/>
        <v>51.48533333333334</v>
      </c>
      <c r="F583" s="277">
        <f t="shared" si="26"/>
        <v>0.45883333333333337</v>
      </c>
      <c r="G583" s="277" t="s">
        <v>868</v>
      </c>
      <c r="H583" s="278"/>
    </row>
    <row r="584" spans="1:8" ht="12.75">
      <c r="A584" s="317" t="s">
        <v>141</v>
      </c>
      <c r="B584" s="277" t="s">
        <v>869</v>
      </c>
      <c r="C584" s="318" t="s">
        <v>870</v>
      </c>
      <c r="D584" s="318" t="s">
        <v>871</v>
      </c>
      <c r="E584" s="277">
        <f t="shared" si="25"/>
        <v>51.470666666666666</v>
      </c>
      <c r="F584" s="277">
        <f t="shared" si="26"/>
        <v>0.42583333333333334</v>
      </c>
      <c r="G584" s="277" t="s">
        <v>716</v>
      </c>
      <c r="H584" s="278"/>
    </row>
    <row r="585" spans="1:8" ht="12.75">
      <c r="A585" s="317" t="s">
        <v>164</v>
      </c>
      <c r="B585" s="277" t="s">
        <v>872</v>
      </c>
      <c r="C585" s="318" t="s">
        <v>873</v>
      </c>
      <c r="D585" s="318" t="s">
        <v>874</v>
      </c>
      <c r="E585" s="277">
        <f t="shared" si="25"/>
        <v>50.95466666666667</v>
      </c>
      <c r="F585" s="277">
        <f t="shared" si="26"/>
        <v>-0.9376666666666666</v>
      </c>
      <c r="G585" s="277" t="s">
        <v>875</v>
      </c>
      <c r="H585" s="278"/>
    </row>
    <row r="586" spans="1:8" ht="12.75">
      <c r="A586" s="317" t="s">
        <v>164</v>
      </c>
      <c r="B586" s="277" t="s">
        <v>876</v>
      </c>
      <c r="C586" s="318" t="s">
        <v>877</v>
      </c>
      <c r="D586" s="318" t="s">
        <v>878</v>
      </c>
      <c r="E586" s="277">
        <f t="shared" si="25"/>
        <v>50.992666666666665</v>
      </c>
      <c r="F586" s="277">
        <f t="shared" si="26"/>
        <v>-0.8748333333333334</v>
      </c>
      <c r="G586" s="277" t="s">
        <v>879</v>
      </c>
      <c r="H586" s="278"/>
    </row>
    <row r="587" spans="1:8" ht="12.75">
      <c r="A587" s="317" t="s">
        <v>168</v>
      </c>
      <c r="B587" s="277" t="s">
        <v>880</v>
      </c>
      <c r="C587" s="318" t="s">
        <v>881</v>
      </c>
      <c r="D587" s="318" t="s">
        <v>882</v>
      </c>
      <c r="E587" s="277">
        <f t="shared" si="25"/>
        <v>51.50566666666667</v>
      </c>
      <c r="F587" s="277">
        <f t="shared" si="26"/>
        <v>1.9878333333333333</v>
      </c>
      <c r="G587" s="277" t="s">
        <v>836</v>
      </c>
      <c r="H587" s="278"/>
    </row>
    <row r="588" spans="1:8" ht="12.75">
      <c r="A588" s="317" t="s">
        <v>172</v>
      </c>
      <c r="B588" s="277" t="s">
        <v>883</v>
      </c>
      <c r="C588" s="318" t="s">
        <v>884</v>
      </c>
      <c r="D588" s="318" t="s">
        <v>885</v>
      </c>
      <c r="E588" s="277">
        <f t="shared" si="25"/>
        <v>55.42466666666667</v>
      </c>
      <c r="F588" s="277">
        <f t="shared" si="26"/>
        <v>5.642833333333334</v>
      </c>
      <c r="G588" s="277" t="s">
        <v>886</v>
      </c>
      <c r="H588" s="278"/>
    </row>
    <row r="589" spans="1:8" ht="12.75">
      <c r="A589" s="317" t="s">
        <v>173</v>
      </c>
      <c r="B589" s="277" t="s">
        <v>887</v>
      </c>
      <c r="C589" s="318" t="s">
        <v>888</v>
      </c>
      <c r="D589" s="318" t="s">
        <v>889</v>
      </c>
      <c r="E589" s="277">
        <f t="shared" si="25"/>
        <v>53.353833333333334</v>
      </c>
      <c r="F589" s="277">
        <f t="shared" si="26"/>
        <v>2.2563333333333335</v>
      </c>
      <c r="G589" s="277" t="s">
        <v>890</v>
      </c>
      <c r="H589" s="278"/>
    </row>
    <row r="590" spans="1:8" ht="12.75">
      <c r="A590" s="317" t="s">
        <v>891</v>
      </c>
      <c r="B590" s="277" t="s">
        <v>892</v>
      </c>
      <c r="C590" s="318" t="s">
        <v>893</v>
      </c>
      <c r="D590" s="318" t="s">
        <v>894</v>
      </c>
      <c r="E590" s="277">
        <f t="shared" si="25"/>
        <v>51.00983333333333</v>
      </c>
      <c r="F590" s="277">
        <f t="shared" si="26"/>
        <v>-0.11716666666666667</v>
      </c>
      <c r="G590" s="277" t="s">
        <v>895</v>
      </c>
      <c r="H590" s="278"/>
    </row>
    <row r="591" spans="1:8" ht="12.75">
      <c r="A591" s="317" t="s">
        <v>896</v>
      </c>
      <c r="B591" s="277" t="s">
        <v>897</v>
      </c>
      <c r="C591" s="318" t="s">
        <v>898</v>
      </c>
      <c r="D591" s="318" t="s">
        <v>899</v>
      </c>
      <c r="E591" s="277">
        <f t="shared" si="25"/>
        <v>51.052</v>
      </c>
      <c r="F591" s="277">
        <f t="shared" si="26"/>
        <v>0.6204999999999999</v>
      </c>
      <c r="G591" s="277" t="s">
        <v>900</v>
      </c>
      <c r="H591" s="278"/>
    </row>
    <row r="592" spans="1:8" ht="12.75">
      <c r="A592" s="317" t="s">
        <v>198</v>
      </c>
      <c r="B592" s="277" t="s">
        <v>901</v>
      </c>
      <c r="C592" s="318" t="s">
        <v>902</v>
      </c>
      <c r="D592" s="318" t="s">
        <v>903</v>
      </c>
      <c r="E592" s="277">
        <f t="shared" si="25"/>
        <v>52.35766666666667</v>
      </c>
      <c r="F592" s="277">
        <f t="shared" si="26"/>
        <v>-0.4873333333333333</v>
      </c>
      <c r="G592" s="277" t="s">
        <v>904</v>
      </c>
      <c r="H592" s="278"/>
    </row>
    <row r="593" spans="1:8" ht="12.75">
      <c r="A593" s="317" t="s">
        <v>217</v>
      </c>
      <c r="B593" s="277" t="s">
        <v>905</v>
      </c>
      <c r="C593" s="318" t="s">
        <v>906</v>
      </c>
      <c r="D593" s="318" t="s">
        <v>907</v>
      </c>
      <c r="E593" s="277">
        <f t="shared" si="25"/>
        <v>55.03633333333333</v>
      </c>
      <c r="F593" s="277">
        <f t="shared" si="26"/>
        <v>1.6915</v>
      </c>
      <c r="G593" s="277" t="s">
        <v>908</v>
      </c>
      <c r="H593" s="278"/>
    </row>
    <row r="594" spans="1:8" ht="12.75">
      <c r="A594" s="317" t="s">
        <v>909</v>
      </c>
      <c r="B594" s="277" t="s">
        <v>910</v>
      </c>
      <c r="C594" s="318" t="s">
        <v>911</v>
      </c>
      <c r="D594" s="318" t="s">
        <v>912</v>
      </c>
      <c r="E594" s="277">
        <f t="shared" si="25"/>
        <v>55.51833333333333</v>
      </c>
      <c r="F594" s="277">
        <f t="shared" si="26"/>
        <v>1.6061666666666667</v>
      </c>
      <c r="G594" s="277" t="s">
        <v>913</v>
      </c>
      <c r="H594" s="278"/>
    </row>
    <row r="595" spans="1:8" ht="12.75">
      <c r="A595" s="317" t="s">
        <v>914</v>
      </c>
      <c r="B595" s="277" t="s">
        <v>915</v>
      </c>
      <c r="C595" s="318" t="s">
        <v>916</v>
      </c>
      <c r="D595" s="318" t="s">
        <v>917</v>
      </c>
      <c r="E595" s="277">
        <f t="shared" si="25"/>
        <v>51.30266666666667</v>
      </c>
      <c r="F595" s="277">
        <f t="shared" si="26"/>
        <v>0.4405</v>
      </c>
      <c r="G595" s="277" t="s">
        <v>918</v>
      </c>
      <c r="H595" s="278"/>
    </row>
    <row r="596" spans="1:8" ht="12.75">
      <c r="A596" s="317" t="s">
        <v>267</v>
      </c>
      <c r="B596" s="277" t="s">
        <v>919</v>
      </c>
      <c r="C596" s="318" t="s">
        <v>920</v>
      </c>
      <c r="D596" s="318" t="s">
        <v>921</v>
      </c>
      <c r="E596" s="277">
        <f t="shared" si="25"/>
        <v>51.226166666666664</v>
      </c>
      <c r="F596" s="277">
        <f t="shared" si="26"/>
        <v>0.9415</v>
      </c>
      <c r="G596" s="277" t="s">
        <v>922</v>
      </c>
      <c r="H596" s="278"/>
    </row>
    <row r="597" spans="1:8" ht="12.75">
      <c r="A597" s="317" t="s">
        <v>923</v>
      </c>
      <c r="B597" s="277" t="s">
        <v>924</v>
      </c>
      <c r="C597" s="318" t="s">
        <v>925</v>
      </c>
      <c r="D597" s="318" t="s">
        <v>926</v>
      </c>
      <c r="E597" s="277">
        <f aca="true" t="shared" si="27" ref="E597:E660">MID(C597,2,2)+(MID(C597,4,5)/60)</f>
        <v>53.692</v>
      </c>
      <c r="F597" s="277">
        <f aca="true" t="shared" si="28" ref="F597:F660">IF(LEFT(D597,1)="W",MID(D597,2,3)+(MID(D597,5,5)/60),-MID(D597,2,3)-(MID(D597,5,5)/60))</f>
        <v>0.10116666666666667</v>
      </c>
      <c r="G597" s="277" t="s">
        <v>927</v>
      </c>
      <c r="H597" s="278"/>
    </row>
    <row r="598" spans="1:8" ht="12.75">
      <c r="A598" s="317" t="s">
        <v>928</v>
      </c>
      <c r="B598" s="277" t="s">
        <v>929</v>
      </c>
      <c r="C598" s="318" t="s">
        <v>930</v>
      </c>
      <c r="D598" s="318" t="s">
        <v>931</v>
      </c>
      <c r="E598" s="277">
        <f t="shared" si="27"/>
        <v>51.825833333333335</v>
      </c>
      <c r="F598" s="277">
        <f t="shared" si="28"/>
        <v>1.3193333333333332</v>
      </c>
      <c r="G598" s="277" t="s">
        <v>932</v>
      </c>
      <c r="H598" s="278"/>
    </row>
    <row r="599" spans="1:8" ht="12.75">
      <c r="A599" s="317" t="s">
        <v>933</v>
      </c>
      <c r="B599" s="277" t="s">
        <v>934</v>
      </c>
      <c r="C599" s="318" t="s">
        <v>935</v>
      </c>
      <c r="D599" s="318" t="s">
        <v>936</v>
      </c>
      <c r="E599" s="277">
        <f t="shared" si="27"/>
        <v>51.7255</v>
      </c>
      <c r="F599" s="277">
        <f t="shared" si="28"/>
        <v>0.07016666666666667</v>
      </c>
      <c r="G599" s="277" t="s">
        <v>937</v>
      </c>
      <c r="H599" s="278"/>
    </row>
    <row r="600" spans="1:8" ht="12.75">
      <c r="A600" s="317" t="s">
        <v>938</v>
      </c>
      <c r="B600" s="277" t="s">
        <v>939</v>
      </c>
      <c r="C600" s="318" t="s">
        <v>940</v>
      </c>
      <c r="D600" s="318" t="s">
        <v>941</v>
      </c>
      <c r="E600" s="277">
        <f t="shared" si="27"/>
        <v>56.439166666666665</v>
      </c>
      <c r="F600" s="277">
        <f t="shared" si="28"/>
        <v>3.3666666666666667</v>
      </c>
      <c r="G600" s="277" t="s">
        <v>942</v>
      </c>
      <c r="H600" s="278"/>
    </row>
    <row r="601" spans="1:8" ht="12.75">
      <c r="A601" s="317" t="s">
        <v>943</v>
      </c>
      <c r="B601" s="277" t="s">
        <v>944</v>
      </c>
      <c r="C601" s="318" t="s">
        <v>945</v>
      </c>
      <c r="D601" s="318" t="s">
        <v>946</v>
      </c>
      <c r="E601" s="277">
        <f t="shared" si="27"/>
        <v>53.739333333333335</v>
      </c>
      <c r="F601" s="277">
        <f t="shared" si="28"/>
        <v>2.101</v>
      </c>
      <c r="G601" s="277" t="s">
        <v>947</v>
      </c>
      <c r="H601" s="278"/>
    </row>
    <row r="602" spans="1:8" ht="12.75">
      <c r="A602" s="317" t="s">
        <v>948</v>
      </c>
      <c r="B602" s="277" t="s">
        <v>949</v>
      </c>
      <c r="C602" s="318" t="s">
        <v>950</v>
      </c>
      <c r="D602" s="318" t="s">
        <v>951</v>
      </c>
      <c r="E602" s="277">
        <f t="shared" si="27"/>
        <v>51.403666666666666</v>
      </c>
      <c r="F602" s="277">
        <f t="shared" si="28"/>
        <v>3.4341666666666666</v>
      </c>
      <c r="G602" s="277" t="s">
        <v>952</v>
      </c>
      <c r="H602" s="278"/>
    </row>
    <row r="603" spans="1:8" ht="12.75">
      <c r="A603" s="317" t="s">
        <v>953</v>
      </c>
      <c r="B603" s="277" t="s">
        <v>954</v>
      </c>
      <c r="C603" s="318" t="s">
        <v>955</v>
      </c>
      <c r="D603" s="318" t="s">
        <v>956</v>
      </c>
      <c r="E603" s="277">
        <f t="shared" si="27"/>
        <v>50.43366666666667</v>
      </c>
      <c r="F603" s="277">
        <f t="shared" si="28"/>
        <v>5.023833333333333</v>
      </c>
      <c r="G603" s="277" t="s">
        <v>957</v>
      </c>
      <c r="H603" s="278"/>
    </row>
    <row r="604" spans="1:8" ht="12.75">
      <c r="A604" s="317" t="s">
        <v>2655</v>
      </c>
      <c r="B604" s="277" t="s">
        <v>958</v>
      </c>
      <c r="C604" s="318" t="s">
        <v>959</v>
      </c>
      <c r="D604" s="318" t="s">
        <v>960</v>
      </c>
      <c r="E604" s="277">
        <f t="shared" si="27"/>
        <v>52.798</v>
      </c>
      <c r="F604" s="277">
        <f t="shared" si="28"/>
        <v>2.6625</v>
      </c>
      <c r="G604" s="321">
        <v>116.8</v>
      </c>
      <c r="H604" s="278"/>
    </row>
    <row r="605" spans="1:8" ht="12.75">
      <c r="A605" s="317" t="s">
        <v>961</v>
      </c>
      <c r="B605" s="277" t="s">
        <v>964</v>
      </c>
      <c r="C605" s="318" t="s">
        <v>965</v>
      </c>
      <c r="D605" s="318" t="s">
        <v>966</v>
      </c>
      <c r="E605" s="277">
        <f t="shared" si="27"/>
        <v>50.756</v>
      </c>
      <c r="F605" s="277">
        <f t="shared" si="28"/>
        <v>-0.12066666666666667</v>
      </c>
      <c r="G605" s="277" t="s">
        <v>967</v>
      </c>
      <c r="H605" s="278"/>
    </row>
    <row r="606" spans="1:8" ht="12.75">
      <c r="A606" s="317" t="s">
        <v>417</v>
      </c>
      <c r="B606" s="277" t="s">
        <v>968</v>
      </c>
      <c r="C606" s="318" t="s">
        <v>969</v>
      </c>
      <c r="D606" s="318" t="s">
        <v>970</v>
      </c>
      <c r="E606" s="277">
        <f t="shared" si="27"/>
        <v>50.8345</v>
      </c>
      <c r="F606" s="277">
        <f t="shared" si="28"/>
        <v>0.2885</v>
      </c>
      <c r="G606" s="277" t="s">
        <v>812</v>
      </c>
      <c r="H606" s="278"/>
    </row>
    <row r="607" spans="1:8" ht="12.75">
      <c r="A607" s="317" t="s">
        <v>2808</v>
      </c>
      <c r="B607" s="277" t="s">
        <v>971</v>
      </c>
      <c r="C607" s="318" t="s">
        <v>972</v>
      </c>
      <c r="D607" s="318" t="s">
        <v>973</v>
      </c>
      <c r="E607" s="277">
        <f t="shared" si="27"/>
        <v>50.952666666666666</v>
      </c>
      <c r="F607" s="277">
        <f t="shared" si="28"/>
        <v>1.3393333333333333</v>
      </c>
      <c r="G607" s="277" t="s">
        <v>974</v>
      </c>
      <c r="H607" s="278"/>
    </row>
    <row r="608" spans="1:8" ht="12.75">
      <c r="A608" s="317" t="s">
        <v>975</v>
      </c>
      <c r="B608" s="277" t="s">
        <v>976</v>
      </c>
      <c r="C608" s="318" t="s">
        <v>977</v>
      </c>
      <c r="D608" s="318" t="s">
        <v>978</v>
      </c>
      <c r="E608" s="277">
        <f t="shared" si="27"/>
        <v>55.90383333333333</v>
      </c>
      <c r="F608" s="277">
        <f t="shared" si="28"/>
        <v>2.2028333333333334</v>
      </c>
      <c r="G608" s="277" t="s">
        <v>979</v>
      </c>
      <c r="H608" s="278"/>
    </row>
    <row r="609" spans="1:8" ht="12.75">
      <c r="A609" s="317" t="s">
        <v>463</v>
      </c>
      <c r="B609" s="277" t="s">
        <v>980</v>
      </c>
      <c r="C609" s="318" t="s">
        <v>981</v>
      </c>
      <c r="D609" s="318" t="s">
        <v>982</v>
      </c>
      <c r="E609" s="277">
        <f t="shared" si="27"/>
        <v>58.20433333333333</v>
      </c>
      <c r="F609" s="277">
        <f t="shared" si="28"/>
        <v>6.176333333333333</v>
      </c>
      <c r="G609" s="277" t="s">
        <v>680</v>
      </c>
      <c r="H609" s="278"/>
    </row>
    <row r="610" spans="1:8" ht="12.75">
      <c r="A610" s="317" t="s">
        <v>463</v>
      </c>
      <c r="B610" s="277" t="s">
        <v>983</v>
      </c>
      <c r="C610" s="318" t="s">
        <v>984</v>
      </c>
      <c r="D610" s="318" t="s">
        <v>985</v>
      </c>
      <c r="E610" s="277">
        <f t="shared" si="27"/>
        <v>58.20883333333333</v>
      </c>
      <c r="F610" s="277">
        <f t="shared" si="28"/>
        <v>6.3215</v>
      </c>
      <c r="G610" s="277" t="s">
        <v>986</v>
      </c>
      <c r="H610" s="278"/>
    </row>
    <row r="611" spans="1:8" ht="12.75">
      <c r="A611" s="317" t="s">
        <v>463</v>
      </c>
      <c r="B611" s="277" t="s">
        <v>987</v>
      </c>
      <c r="C611" s="318" t="s">
        <v>988</v>
      </c>
      <c r="D611" s="318" t="s">
        <v>989</v>
      </c>
      <c r="E611" s="277">
        <f t="shared" si="27"/>
        <v>58.208</v>
      </c>
      <c r="F611" s="277">
        <f t="shared" si="28"/>
        <v>6.339166666666666</v>
      </c>
      <c r="G611" s="277" t="s">
        <v>680</v>
      </c>
      <c r="H611" s="278"/>
    </row>
    <row r="612" spans="1:8" ht="12.75">
      <c r="A612" s="317" t="s">
        <v>990</v>
      </c>
      <c r="B612" s="277" t="s">
        <v>991</v>
      </c>
      <c r="C612" s="318" t="s">
        <v>992</v>
      </c>
      <c r="D612" s="318" t="s">
        <v>993</v>
      </c>
      <c r="E612" s="277">
        <f t="shared" si="27"/>
        <v>51.98983333333334</v>
      </c>
      <c r="F612" s="277">
        <f t="shared" si="28"/>
        <v>5.036666666666667</v>
      </c>
      <c r="G612" s="277" t="s">
        <v>994</v>
      </c>
      <c r="H612" s="278"/>
    </row>
    <row r="613" spans="1:8" ht="12.75">
      <c r="A613" s="317" t="s">
        <v>482</v>
      </c>
      <c r="B613" s="277" t="s">
        <v>995</v>
      </c>
      <c r="C613" s="318" t="s">
        <v>996</v>
      </c>
      <c r="D613" s="318" t="s">
        <v>485</v>
      </c>
      <c r="E613" s="277">
        <f t="shared" si="27"/>
        <v>59.87416666666667</v>
      </c>
      <c r="F613" s="277">
        <f t="shared" si="28"/>
        <v>1.284</v>
      </c>
      <c r="G613" s="277" t="s">
        <v>997</v>
      </c>
      <c r="H613" s="278"/>
    </row>
    <row r="614" spans="1:8" ht="12.75">
      <c r="A614" s="317" t="s">
        <v>486</v>
      </c>
      <c r="B614" s="277" t="s">
        <v>998</v>
      </c>
      <c r="C614" s="318" t="s">
        <v>999</v>
      </c>
      <c r="D614" s="318" t="s">
        <v>1000</v>
      </c>
      <c r="E614" s="277">
        <f t="shared" si="27"/>
        <v>51.60183333333333</v>
      </c>
      <c r="F614" s="277">
        <f t="shared" si="28"/>
        <v>4.058333333333334</v>
      </c>
      <c r="G614" s="277" t="s">
        <v>808</v>
      </c>
      <c r="H614" s="278"/>
    </row>
    <row r="615" spans="1:8" ht="12.75">
      <c r="A615" s="317" t="s">
        <v>1001</v>
      </c>
      <c r="B615" s="277" t="s">
        <v>1002</v>
      </c>
      <c r="C615" s="318" t="s">
        <v>1003</v>
      </c>
      <c r="D615" s="318" t="s">
        <v>1004</v>
      </c>
      <c r="E615" s="277">
        <f t="shared" si="27"/>
        <v>55.49216666666667</v>
      </c>
      <c r="F615" s="277">
        <f t="shared" si="28"/>
        <v>3.351</v>
      </c>
      <c r="G615" s="277" t="s">
        <v>1005</v>
      </c>
      <c r="H615" s="278"/>
    </row>
    <row r="616" spans="1:8" ht="12.75">
      <c r="A616" s="317" t="s">
        <v>520</v>
      </c>
      <c r="B616" s="277" t="s">
        <v>1006</v>
      </c>
      <c r="C616" s="318" t="s">
        <v>1007</v>
      </c>
      <c r="D616" s="318" t="s">
        <v>1008</v>
      </c>
      <c r="E616" s="277">
        <f t="shared" si="27"/>
        <v>56.48916666666667</v>
      </c>
      <c r="F616" s="277">
        <f t="shared" si="28"/>
        <v>6.871333333333333</v>
      </c>
      <c r="G616" s="277" t="s">
        <v>932</v>
      </c>
      <c r="H616" s="278"/>
    </row>
    <row r="617" spans="1:8" ht="12.75">
      <c r="A617" s="317" t="s">
        <v>527</v>
      </c>
      <c r="B617" s="277" t="s">
        <v>1009</v>
      </c>
      <c r="C617" s="318" t="s">
        <v>1010</v>
      </c>
      <c r="D617" s="318" t="s">
        <v>1011</v>
      </c>
      <c r="E617" s="277">
        <f t="shared" si="27"/>
        <v>54.20183333333333</v>
      </c>
      <c r="F617" s="277">
        <f t="shared" si="28"/>
        <v>1.3703333333333334</v>
      </c>
      <c r="G617" s="277" t="s">
        <v>1012</v>
      </c>
      <c r="H617" s="278"/>
    </row>
    <row r="618" spans="1:8" ht="12.75">
      <c r="A618" s="317" t="s">
        <v>1013</v>
      </c>
      <c r="B618" s="277" t="s">
        <v>1014</v>
      </c>
      <c r="C618" s="318" t="s">
        <v>1015</v>
      </c>
      <c r="D618" s="318" t="s">
        <v>1016</v>
      </c>
      <c r="E618" s="277">
        <f t="shared" si="27"/>
        <v>53.052166666666665</v>
      </c>
      <c r="F618" s="277">
        <f t="shared" si="28"/>
        <v>1.6676666666666669</v>
      </c>
      <c r="G618" s="277" t="s">
        <v>1017</v>
      </c>
      <c r="H618" s="278"/>
    </row>
    <row r="619" spans="1:8" ht="12.75">
      <c r="A619" s="317" t="s">
        <v>1018</v>
      </c>
      <c r="B619" s="277" t="s">
        <v>1019</v>
      </c>
      <c r="C619" s="318" t="s">
        <v>1020</v>
      </c>
      <c r="D619" s="318" t="s">
        <v>1021</v>
      </c>
      <c r="E619" s="277">
        <f t="shared" si="27"/>
        <v>55.307833333333335</v>
      </c>
      <c r="F619" s="277">
        <f t="shared" si="28"/>
        <v>4.783333333333333</v>
      </c>
      <c r="G619" s="277" t="s">
        <v>708</v>
      </c>
      <c r="H619" s="278"/>
    </row>
    <row r="620" spans="1:8" ht="12.75">
      <c r="A620" s="317" t="s">
        <v>1022</v>
      </c>
      <c r="B620" s="277" t="s">
        <v>1023</v>
      </c>
      <c r="C620" s="318" t="s">
        <v>1024</v>
      </c>
      <c r="D620" s="318" t="s">
        <v>1025</v>
      </c>
      <c r="E620" s="277">
        <f t="shared" si="27"/>
        <v>60.74316666666667</v>
      </c>
      <c r="F620" s="277">
        <f t="shared" si="28"/>
        <v>0.9236666666666667</v>
      </c>
      <c r="G620" s="277" t="s">
        <v>1026</v>
      </c>
      <c r="H620" s="278"/>
    </row>
    <row r="621" spans="1:8" ht="12.75">
      <c r="A621" s="317" t="s">
        <v>546</v>
      </c>
      <c r="B621" s="277" t="s">
        <v>1027</v>
      </c>
      <c r="C621" s="318" t="s">
        <v>1028</v>
      </c>
      <c r="D621" s="318" t="s">
        <v>1032</v>
      </c>
      <c r="E621" s="277">
        <f t="shared" si="27"/>
        <v>53.25416666666667</v>
      </c>
      <c r="F621" s="277">
        <f t="shared" si="28"/>
        <v>4.538666666666667</v>
      </c>
      <c r="G621" s="277" t="s">
        <v>1033</v>
      </c>
      <c r="H621" s="278"/>
    </row>
    <row r="622" spans="1:8" ht="12.75">
      <c r="A622" s="317" t="s">
        <v>550</v>
      </c>
      <c r="B622" s="277" t="s">
        <v>1034</v>
      </c>
      <c r="C622" s="318" t="s">
        <v>1035</v>
      </c>
      <c r="D622" s="318" t="s">
        <v>1036</v>
      </c>
      <c r="E622" s="277">
        <f t="shared" si="27"/>
        <v>53.159166666666664</v>
      </c>
      <c r="F622" s="277">
        <f t="shared" si="28"/>
        <v>0.5223333333333333</v>
      </c>
      <c r="G622" s="277" t="s">
        <v>1037</v>
      </c>
      <c r="H622" s="278"/>
    </row>
    <row r="623" spans="1:8" ht="12.75">
      <c r="A623" s="317" t="s">
        <v>1038</v>
      </c>
      <c r="B623" s="277" t="s">
        <v>1039</v>
      </c>
      <c r="C623" s="318" t="s">
        <v>1040</v>
      </c>
      <c r="D623" s="318" t="s">
        <v>1041</v>
      </c>
      <c r="E623" s="277">
        <f t="shared" si="27"/>
        <v>53.38816666666666</v>
      </c>
      <c r="F623" s="277">
        <f t="shared" si="28"/>
        <v>3.1265</v>
      </c>
      <c r="G623" s="277" t="s">
        <v>666</v>
      </c>
      <c r="H623" s="278"/>
    </row>
    <row r="624" spans="1:8" ht="12.75">
      <c r="A624" s="317" t="s">
        <v>557</v>
      </c>
      <c r="B624" s="277" t="s">
        <v>1042</v>
      </c>
      <c r="C624" s="318" t="s">
        <v>1043</v>
      </c>
      <c r="D624" s="318" t="s">
        <v>1044</v>
      </c>
      <c r="E624" s="277">
        <f t="shared" si="27"/>
        <v>53.739666666666665</v>
      </c>
      <c r="F624" s="277">
        <f t="shared" si="28"/>
        <v>2.888</v>
      </c>
      <c r="G624" s="277" t="s">
        <v>1045</v>
      </c>
      <c r="H624" s="278"/>
    </row>
    <row r="625" spans="1:8" ht="12.75">
      <c r="A625" s="317" t="s">
        <v>1046</v>
      </c>
      <c r="B625" s="277" t="s">
        <v>1047</v>
      </c>
      <c r="C625" s="318" t="s">
        <v>1043</v>
      </c>
      <c r="D625" s="318" t="s">
        <v>1044</v>
      </c>
      <c r="E625" s="277">
        <f t="shared" si="27"/>
        <v>53.739666666666665</v>
      </c>
      <c r="F625" s="277">
        <f t="shared" si="28"/>
        <v>2.888</v>
      </c>
      <c r="G625" s="277" t="s">
        <v>1048</v>
      </c>
      <c r="H625" s="278"/>
    </row>
    <row r="626" spans="1:8" ht="12.75">
      <c r="A626" s="317" t="s">
        <v>561</v>
      </c>
      <c r="B626" s="277" t="s">
        <v>1049</v>
      </c>
      <c r="C626" s="318" t="s">
        <v>1050</v>
      </c>
      <c r="D626" s="318" t="s">
        <v>1051</v>
      </c>
      <c r="E626" s="277">
        <f t="shared" si="27"/>
        <v>52.11933333333333</v>
      </c>
      <c r="F626" s="277">
        <f t="shared" si="28"/>
        <v>-0.9385</v>
      </c>
      <c r="G626" s="277" t="s">
        <v>1052</v>
      </c>
      <c r="H626" s="278"/>
    </row>
    <row r="627" spans="1:8" ht="12.75">
      <c r="A627" s="317" t="s">
        <v>568</v>
      </c>
      <c r="B627" s="277" t="s">
        <v>1053</v>
      </c>
      <c r="C627" s="318" t="s">
        <v>1054</v>
      </c>
      <c r="D627" s="318" t="s">
        <v>1055</v>
      </c>
      <c r="E627" s="277">
        <f t="shared" si="27"/>
        <v>52.62433333333333</v>
      </c>
      <c r="F627" s="277">
        <f t="shared" si="28"/>
        <v>3.1513333333333335</v>
      </c>
      <c r="G627" s="277" t="s">
        <v>1056</v>
      </c>
      <c r="H627" s="278"/>
    </row>
    <row r="628" spans="1:8" ht="12.75">
      <c r="A628" s="317" t="s">
        <v>601</v>
      </c>
      <c r="B628" s="277" t="s">
        <v>1057</v>
      </c>
      <c r="C628" s="318" t="s">
        <v>1058</v>
      </c>
      <c r="D628" s="318" t="s">
        <v>1059</v>
      </c>
      <c r="E628" s="277">
        <f t="shared" si="27"/>
        <v>58.456</v>
      </c>
      <c r="F628" s="277">
        <f t="shared" si="28"/>
        <v>3.0921666666666665</v>
      </c>
      <c r="G628" s="277" t="s">
        <v>868</v>
      </c>
      <c r="H628" s="278"/>
    </row>
    <row r="629" spans="1:8" ht="12.75">
      <c r="A629" s="317" t="s">
        <v>601</v>
      </c>
      <c r="B629" s="277" t="s">
        <v>1060</v>
      </c>
      <c r="C629" s="318" t="s">
        <v>1061</v>
      </c>
      <c r="D629" s="318" t="s">
        <v>1062</v>
      </c>
      <c r="E629" s="277">
        <f t="shared" si="27"/>
        <v>58.45333333333333</v>
      </c>
      <c r="F629" s="277">
        <f t="shared" si="28"/>
        <v>3.0855</v>
      </c>
      <c r="G629" s="277" t="s">
        <v>670</v>
      </c>
      <c r="H629" s="278"/>
    </row>
    <row r="630" spans="1:8" ht="12.75">
      <c r="A630" s="317" t="s">
        <v>610</v>
      </c>
      <c r="B630" s="277" t="s">
        <v>1063</v>
      </c>
      <c r="C630" s="318" t="s">
        <v>1064</v>
      </c>
      <c r="D630" s="318" t="s">
        <v>1065</v>
      </c>
      <c r="E630" s="277">
        <f t="shared" si="27"/>
        <v>52.604166666666664</v>
      </c>
      <c r="F630" s="277">
        <f t="shared" si="28"/>
        <v>0.4915</v>
      </c>
      <c r="G630" s="277" t="s">
        <v>1066</v>
      </c>
      <c r="H630" s="278"/>
    </row>
    <row r="631" spans="1:8" ht="12.75">
      <c r="A631" s="317" t="s">
        <v>1067</v>
      </c>
      <c r="B631" s="277" t="s">
        <v>1068</v>
      </c>
      <c r="C631" s="318" t="s">
        <v>1069</v>
      </c>
      <c r="D631" s="318" t="s">
        <v>1070</v>
      </c>
      <c r="E631" s="277">
        <f t="shared" si="27"/>
        <v>50.937333333333335</v>
      </c>
      <c r="F631" s="277">
        <f t="shared" si="28"/>
        <v>2.6511666666666667</v>
      </c>
      <c r="G631" s="277" t="s">
        <v>1071</v>
      </c>
      <c r="H631" s="278"/>
    </row>
    <row r="632" spans="1:8" ht="13.5" thickBot="1">
      <c r="A632" s="322" t="s">
        <v>635</v>
      </c>
      <c r="B632" s="279" t="s">
        <v>1072</v>
      </c>
      <c r="C632" s="323" t="s">
        <v>1073</v>
      </c>
      <c r="D632" s="323" t="s">
        <v>1074</v>
      </c>
      <c r="E632" s="279">
        <f t="shared" si="27"/>
        <v>51.00266666666667</v>
      </c>
      <c r="F632" s="279">
        <f t="shared" si="28"/>
        <v>2.635666666666667</v>
      </c>
      <c r="G632" s="279" t="s">
        <v>1075</v>
      </c>
      <c r="H632" s="280"/>
    </row>
    <row r="633" spans="1:8" ht="12.75">
      <c r="A633" s="319" t="s">
        <v>2945</v>
      </c>
      <c r="B633" s="281" t="s">
        <v>1076</v>
      </c>
      <c r="C633" s="320" t="s">
        <v>1077</v>
      </c>
      <c r="D633" s="320" t="s">
        <v>1078</v>
      </c>
      <c r="E633" s="281">
        <f t="shared" si="27"/>
        <v>57.13616666666667</v>
      </c>
      <c r="F633" s="281">
        <f t="shared" si="28"/>
        <v>2.401666666666667</v>
      </c>
      <c r="G633" s="281" t="s">
        <v>1079</v>
      </c>
      <c r="H633" s="288" t="s">
        <v>1080</v>
      </c>
    </row>
    <row r="634" spans="1:8" ht="12.75">
      <c r="A634" s="319" t="s">
        <v>2945</v>
      </c>
      <c r="B634" s="281" t="s">
        <v>1081</v>
      </c>
      <c r="C634" s="320" t="s">
        <v>1082</v>
      </c>
      <c r="D634" s="320" t="s">
        <v>1083</v>
      </c>
      <c r="E634" s="281">
        <f t="shared" si="27"/>
        <v>57.07333333333333</v>
      </c>
      <c r="F634" s="281">
        <f t="shared" si="28"/>
        <v>2.1026666666666665</v>
      </c>
      <c r="G634" s="281" t="s">
        <v>1084</v>
      </c>
      <c r="H634" s="282"/>
    </row>
    <row r="635" spans="1:8" ht="12.75">
      <c r="A635" s="319" t="s">
        <v>1085</v>
      </c>
      <c r="B635" s="281" t="s">
        <v>1086</v>
      </c>
      <c r="C635" s="320" t="s">
        <v>1087</v>
      </c>
      <c r="D635" s="320" t="s">
        <v>1088</v>
      </c>
      <c r="E635" s="281">
        <f t="shared" si="27"/>
        <v>57.267833333333336</v>
      </c>
      <c r="F635" s="281">
        <f t="shared" si="28"/>
        <v>2.2405</v>
      </c>
      <c r="G635" s="281" t="s">
        <v>1089</v>
      </c>
      <c r="H635" s="282"/>
    </row>
    <row r="636" spans="1:8" ht="12.75">
      <c r="A636" s="319" t="s">
        <v>2949</v>
      </c>
      <c r="B636" s="281" t="s">
        <v>1090</v>
      </c>
      <c r="C636" s="320" t="s">
        <v>1091</v>
      </c>
      <c r="D636" s="320" t="s">
        <v>1092</v>
      </c>
      <c r="E636" s="281">
        <f t="shared" si="27"/>
        <v>52.10966666666667</v>
      </c>
      <c r="F636" s="281">
        <f t="shared" si="28"/>
        <v>4.555666666666667</v>
      </c>
      <c r="G636" s="281" t="s">
        <v>1093</v>
      </c>
      <c r="H636" s="282"/>
    </row>
    <row r="637" spans="1:8" ht="12.75">
      <c r="A637" s="319" t="s">
        <v>2964</v>
      </c>
      <c r="B637" s="281" t="s">
        <v>1094</v>
      </c>
      <c r="C637" s="320" t="s">
        <v>1095</v>
      </c>
      <c r="D637" s="320" t="s">
        <v>1096</v>
      </c>
      <c r="E637" s="281">
        <f t="shared" si="27"/>
        <v>49.705666666666666</v>
      </c>
      <c r="F637" s="281">
        <f t="shared" si="28"/>
        <v>2.1921666666666666</v>
      </c>
      <c r="G637" s="281" t="s">
        <v>1097</v>
      </c>
      <c r="H637" s="282"/>
    </row>
    <row r="638" spans="1:8" ht="12.75">
      <c r="A638" s="319" t="s">
        <v>1098</v>
      </c>
      <c r="B638" s="281" t="s">
        <v>1099</v>
      </c>
      <c r="C638" s="320" t="s">
        <v>1100</v>
      </c>
      <c r="D638" s="320" t="s">
        <v>1103</v>
      </c>
      <c r="E638" s="281">
        <f t="shared" si="27"/>
        <v>58.1545</v>
      </c>
      <c r="F638" s="281">
        <f t="shared" si="28"/>
        <v>3.02</v>
      </c>
      <c r="G638" s="281" t="s">
        <v>1104</v>
      </c>
      <c r="H638" s="282"/>
    </row>
    <row r="639" spans="1:8" ht="12.75">
      <c r="A639" s="319" t="s">
        <v>2430</v>
      </c>
      <c r="B639" s="281" t="s">
        <v>1105</v>
      </c>
      <c r="C639" s="320" t="s">
        <v>1106</v>
      </c>
      <c r="D639" s="320" t="s">
        <v>1107</v>
      </c>
      <c r="E639" s="281">
        <f t="shared" si="27"/>
        <v>56.784166666666664</v>
      </c>
      <c r="F639" s="281">
        <f t="shared" si="28"/>
        <v>7.651833333333333</v>
      </c>
      <c r="G639" s="281" t="s">
        <v>1108</v>
      </c>
      <c r="H639" s="282"/>
    </row>
    <row r="640" spans="1:8" ht="12.75">
      <c r="A640" s="319" t="s">
        <v>1109</v>
      </c>
      <c r="B640" s="281" t="s">
        <v>1110</v>
      </c>
      <c r="C640" s="320" t="s">
        <v>1111</v>
      </c>
      <c r="D640" s="320" t="s">
        <v>697</v>
      </c>
      <c r="E640" s="281">
        <f t="shared" si="27"/>
        <v>54.121833333333335</v>
      </c>
      <c r="F640" s="281">
        <f t="shared" si="28"/>
        <v>3.257</v>
      </c>
      <c r="G640" s="281" t="s">
        <v>1112</v>
      </c>
      <c r="H640" s="282"/>
    </row>
    <row r="641" spans="1:8" ht="12.75">
      <c r="A641" s="319" t="s">
        <v>3021</v>
      </c>
      <c r="B641" s="281" t="s">
        <v>1113</v>
      </c>
      <c r="C641" s="320" t="s">
        <v>1114</v>
      </c>
      <c r="D641" s="320" t="s">
        <v>1115</v>
      </c>
      <c r="E641" s="281">
        <f t="shared" si="27"/>
        <v>53.469</v>
      </c>
      <c r="F641" s="281">
        <f t="shared" si="28"/>
        <v>2.3848333333333334</v>
      </c>
      <c r="G641" s="281" t="s">
        <v>1116</v>
      </c>
      <c r="H641" s="282"/>
    </row>
    <row r="642" spans="1:8" ht="12.75">
      <c r="A642" s="319" t="s">
        <v>1117</v>
      </c>
      <c r="B642" s="281" t="s">
        <v>1118</v>
      </c>
      <c r="C642" s="320" t="s">
        <v>222</v>
      </c>
      <c r="D642" s="320" t="s">
        <v>1119</v>
      </c>
      <c r="E642" s="281">
        <f t="shared" si="27"/>
        <v>52.23883333333333</v>
      </c>
      <c r="F642" s="281">
        <f t="shared" si="28"/>
        <v>0.339</v>
      </c>
      <c r="G642" s="281" t="s">
        <v>1120</v>
      </c>
      <c r="H642" s="282"/>
    </row>
    <row r="643" spans="1:8" ht="12.75">
      <c r="A643" s="319" t="s">
        <v>1121</v>
      </c>
      <c r="B643" s="281" t="s">
        <v>1122</v>
      </c>
      <c r="C643" s="320" t="s">
        <v>1123</v>
      </c>
      <c r="D643" s="320" t="s">
        <v>1124</v>
      </c>
      <c r="E643" s="281">
        <f t="shared" si="27"/>
        <v>50.67433333333334</v>
      </c>
      <c r="F643" s="281">
        <f t="shared" si="28"/>
        <v>1.1016666666666666</v>
      </c>
      <c r="G643" s="281" t="s">
        <v>1125</v>
      </c>
      <c r="H643" s="282"/>
    </row>
    <row r="644" spans="1:8" ht="12.75">
      <c r="A644" s="319" t="s">
        <v>2799</v>
      </c>
      <c r="B644" s="281" t="s">
        <v>1126</v>
      </c>
      <c r="C644" s="320" t="s">
        <v>1127</v>
      </c>
      <c r="D644" s="320" t="s">
        <v>1128</v>
      </c>
      <c r="E644" s="281">
        <f t="shared" si="27"/>
        <v>52.451166666666666</v>
      </c>
      <c r="F644" s="281">
        <f t="shared" si="28"/>
        <v>1.7385000000000002</v>
      </c>
      <c r="G644" s="281" t="s">
        <v>1129</v>
      </c>
      <c r="H644" s="282"/>
    </row>
    <row r="645" spans="1:8" ht="12.75">
      <c r="A645" s="319" t="s">
        <v>3076</v>
      </c>
      <c r="B645" s="281" t="s">
        <v>1130</v>
      </c>
      <c r="C645" s="320" t="s">
        <v>1131</v>
      </c>
      <c r="D645" s="320" t="s">
        <v>683</v>
      </c>
      <c r="E645" s="281">
        <f t="shared" si="27"/>
        <v>51.320166666666665</v>
      </c>
      <c r="F645" s="281">
        <f t="shared" si="28"/>
        <v>0.8391666666666667</v>
      </c>
      <c r="G645" s="281" t="s">
        <v>1132</v>
      </c>
      <c r="H645" s="282"/>
    </row>
    <row r="646" spans="1:8" ht="12.75">
      <c r="A646" s="319" t="s">
        <v>3080</v>
      </c>
      <c r="B646" s="281" t="s">
        <v>1133</v>
      </c>
      <c r="C646" s="320" t="s">
        <v>1134</v>
      </c>
      <c r="D646" s="320" t="s">
        <v>1135</v>
      </c>
      <c r="E646" s="281">
        <f t="shared" si="27"/>
        <v>53.77016666666667</v>
      </c>
      <c r="F646" s="281">
        <f t="shared" si="28"/>
        <v>3.0225</v>
      </c>
      <c r="G646" s="281" t="s">
        <v>1136</v>
      </c>
      <c r="H646" s="282"/>
    </row>
    <row r="647" spans="1:8" ht="12.75">
      <c r="A647" s="319" t="s">
        <v>2793</v>
      </c>
      <c r="B647" s="281" t="s">
        <v>1137</v>
      </c>
      <c r="C647" s="320" t="s">
        <v>1138</v>
      </c>
      <c r="D647" s="320" t="s">
        <v>1139</v>
      </c>
      <c r="E647" s="281">
        <f t="shared" si="27"/>
        <v>52.20616666666667</v>
      </c>
      <c r="F647" s="281">
        <f t="shared" si="28"/>
        <v>0.03966666666666666</v>
      </c>
      <c r="G647" s="281" t="s">
        <v>1120</v>
      </c>
      <c r="H647" s="282"/>
    </row>
    <row r="648" spans="1:8" ht="12.75">
      <c r="A648" s="319" t="s">
        <v>3102</v>
      </c>
      <c r="B648" s="281" t="s">
        <v>1140</v>
      </c>
      <c r="C648" s="320" t="s">
        <v>1141</v>
      </c>
      <c r="D648" s="320" t="s">
        <v>1142</v>
      </c>
      <c r="E648" s="281">
        <f t="shared" si="27"/>
        <v>50.77283333333333</v>
      </c>
      <c r="F648" s="281">
        <f t="shared" si="28"/>
        <v>1.838</v>
      </c>
      <c r="G648" s="281" t="s">
        <v>1143</v>
      </c>
      <c r="H648" s="282"/>
    </row>
    <row r="649" spans="1:8" ht="12.75">
      <c r="A649" s="319" t="s">
        <v>1144</v>
      </c>
      <c r="B649" s="281" t="s">
        <v>1145</v>
      </c>
      <c r="C649" s="320" t="s">
        <v>1146</v>
      </c>
      <c r="D649" s="320" t="s">
        <v>1147</v>
      </c>
      <c r="E649" s="281">
        <f t="shared" si="27"/>
        <v>51.3745</v>
      </c>
      <c r="F649" s="281">
        <f t="shared" si="28"/>
        <v>2.7095000000000002</v>
      </c>
      <c r="G649" s="281" t="s">
        <v>1148</v>
      </c>
      <c r="H649" s="282"/>
    </row>
    <row r="650" spans="1:8" ht="12.75">
      <c r="A650" s="319" t="s">
        <v>3122</v>
      </c>
      <c r="B650" s="281" t="s">
        <v>1149</v>
      </c>
      <c r="C650" s="320" t="s">
        <v>705</v>
      </c>
      <c r="D650" s="320" t="s">
        <v>1150</v>
      </c>
      <c r="E650" s="281">
        <f t="shared" si="27"/>
        <v>51.74283333333333</v>
      </c>
      <c r="F650" s="281">
        <f t="shared" si="28"/>
        <v>1.601</v>
      </c>
      <c r="G650" s="281" t="s">
        <v>1151</v>
      </c>
      <c r="H650" s="282"/>
    </row>
    <row r="651" spans="1:8" ht="12.75">
      <c r="A651" s="319" t="s">
        <v>3132</v>
      </c>
      <c r="B651" s="281" t="s">
        <v>1152</v>
      </c>
      <c r="C651" s="320" t="s">
        <v>1153</v>
      </c>
      <c r="D651" s="320" t="s">
        <v>1154</v>
      </c>
      <c r="E651" s="281">
        <f t="shared" si="27"/>
        <v>53.721666666666664</v>
      </c>
      <c r="F651" s="281">
        <f t="shared" si="28"/>
        <v>0.5745</v>
      </c>
      <c r="G651" s="281" t="s">
        <v>1155</v>
      </c>
      <c r="H651" s="282"/>
    </row>
    <row r="652" spans="1:8" ht="12.75">
      <c r="A652" s="319" t="s">
        <v>1156</v>
      </c>
      <c r="B652" s="281" t="s">
        <v>1157</v>
      </c>
      <c r="C652" s="320" t="s">
        <v>1158</v>
      </c>
      <c r="D652" s="320" t="s">
        <v>1159</v>
      </c>
      <c r="E652" s="281">
        <f t="shared" si="27"/>
        <v>57.902166666666666</v>
      </c>
      <c r="F652" s="281">
        <f t="shared" si="28"/>
        <v>-0.026000000000000002</v>
      </c>
      <c r="G652" s="281" t="s">
        <v>1160</v>
      </c>
      <c r="H652" s="282"/>
    </row>
    <row r="653" spans="1:8" ht="12.75">
      <c r="A653" s="319" t="s">
        <v>1161</v>
      </c>
      <c r="B653" s="281" t="s">
        <v>1162</v>
      </c>
      <c r="C653" s="320" t="s">
        <v>2686</v>
      </c>
      <c r="D653" s="320" t="s">
        <v>2687</v>
      </c>
      <c r="E653" s="281">
        <f>MID(C653,2,2)+(MID(C653,4,5)/60)</f>
        <v>51.51883333333333</v>
      </c>
      <c r="F653" s="281">
        <f>IF(LEFT(D653,1)="W",MID(D653,2,3)+(MID(D653,5,5)/60),-MID(D653,2,3)-(MID(D653,5,5)/60))</f>
        <v>0.6771666666666667</v>
      </c>
      <c r="G653" s="281" t="s">
        <v>1163</v>
      </c>
      <c r="H653" s="282"/>
    </row>
    <row r="654" spans="1:8" ht="12.75">
      <c r="A654" s="319" t="s">
        <v>1164</v>
      </c>
      <c r="B654" s="281" t="s">
        <v>1165</v>
      </c>
      <c r="C654" s="320" t="s">
        <v>1166</v>
      </c>
      <c r="D654" s="320" t="s">
        <v>1167</v>
      </c>
      <c r="E654" s="281">
        <f t="shared" si="27"/>
        <v>58.509166666666665</v>
      </c>
      <c r="F654" s="281">
        <f t="shared" si="28"/>
        <v>6.257</v>
      </c>
      <c r="G654" s="281" t="s">
        <v>1168</v>
      </c>
      <c r="H654" s="282"/>
    </row>
    <row r="655" spans="1:8" ht="12.75">
      <c r="A655" s="319" t="s">
        <v>3141</v>
      </c>
      <c r="B655" s="281" t="s">
        <v>1169</v>
      </c>
      <c r="C655" s="320" t="s">
        <v>1170</v>
      </c>
      <c r="D655" s="320" t="s">
        <v>1171</v>
      </c>
      <c r="E655" s="281">
        <f t="shared" si="27"/>
        <v>53.093</v>
      </c>
      <c r="F655" s="281">
        <f t="shared" si="28"/>
        <v>4.3365</v>
      </c>
      <c r="G655" s="281" t="s">
        <v>1172</v>
      </c>
      <c r="H655" s="282"/>
    </row>
    <row r="656" spans="1:8" ht="12.75">
      <c r="A656" s="319" t="s">
        <v>3148</v>
      </c>
      <c r="B656" s="281" t="s">
        <v>1173</v>
      </c>
      <c r="C656" s="320" t="s">
        <v>1138</v>
      </c>
      <c r="D656" s="320" t="s">
        <v>711</v>
      </c>
      <c r="E656" s="281">
        <f t="shared" si="27"/>
        <v>52.20616666666667</v>
      </c>
      <c r="F656" s="281">
        <f t="shared" si="28"/>
        <v>-0.184</v>
      </c>
      <c r="G656" s="281" t="s">
        <v>1174</v>
      </c>
      <c r="H656" s="282"/>
    </row>
    <row r="657" spans="1:8" ht="12.75">
      <c r="A657" s="319" t="s">
        <v>1175</v>
      </c>
      <c r="B657" s="281" t="s">
        <v>1176</v>
      </c>
      <c r="C657" s="320" t="s">
        <v>1177</v>
      </c>
      <c r="D657" s="320" t="s">
        <v>1178</v>
      </c>
      <c r="E657" s="281">
        <f t="shared" si="27"/>
        <v>51.389</v>
      </c>
      <c r="F657" s="281">
        <f t="shared" si="28"/>
        <v>3.3355</v>
      </c>
      <c r="G657" s="281" t="s">
        <v>1179</v>
      </c>
      <c r="H657" s="282"/>
    </row>
    <row r="658" spans="1:8" ht="12.75">
      <c r="A658" s="319" t="s">
        <v>3166</v>
      </c>
      <c r="B658" s="281" t="s">
        <v>1180</v>
      </c>
      <c r="C658" s="320" t="s">
        <v>1181</v>
      </c>
      <c r="D658" s="320" t="s">
        <v>715</v>
      </c>
      <c r="E658" s="281">
        <f t="shared" si="27"/>
        <v>54.9375</v>
      </c>
      <c r="F658" s="281">
        <f t="shared" si="28"/>
        <v>2.8021666666666665</v>
      </c>
      <c r="G658" s="281" t="s">
        <v>1132</v>
      </c>
      <c r="H658" s="282"/>
    </row>
    <row r="659" spans="1:8" ht="12.75">
      <c r="A659" s="319" t="s">
        <v>1182</v>
      </c>
      <c r="B659" s="281" t="s">
        <v>1183</v>
      </c>
      <c r="C659" s="320" t="s">
        <v>1184</v>
      </c>
      <c r="D659" s="320" t="s">
        <v>1185</v>
      </c>
      <c r="E659" s="281">
        <f t="shared" si="27"/>
        <v>54.13783333333333</v>
      </c>
      <c r="F659" s="281">
        <f t="shared" si="28"/>
        <v>4.4875</v>
      </c>
      <c r="G659" s="281" t="s">
        <v>1186</v>
      </c>
      <c r="H659" s="282"/>
    </row>
    <row r="660" spans="1:8" ht="12.75">
      <c r="A660" s="319" t="s">
        <v>1187</v>
      </c>
      <c r="B660" s="281" t="s">
        <v>1188</v>
      </c>
      <c r="C660" s="320" t="s">
        <v>1189</v>
      </c>
      <c r="D660" s="320" t="s">
        <v>1190</v>
      </c>
      <c r="E660" s="281">
        <f t="shared" si="27"/>
        <v>51.62016666666667</v>
      </c>
      <c r="F660" s="281">
        <f t="shared" si="28"/>
        <v>0.5166666666666667</v>
      </c>
      <c r="G660" s="281" t="s">
        <v>1191</v>
      </c>
      <c r="H660" s="282"/>
    </row>
    <row r="661" spans="1:8" ht="12.75">
      <c r="A661" s="319" t="s">
        <v>1192</v>
      </c>
      <c r="B661" s="281" t="s">
        <v>1193</v>
      </c>
      <c r="C661" s="320" t="s">
        <v>1058</v>
      </c>
      <c r="D661" s="320" t="s">
        <v>1194</v>
      </c>
      <c r="E661" s="281">
        <f aca="true" t="shared" si="29" ref="E661:E725">MID(C661,2,2)+(MID(C661,4,5)/60)</f>
        <v>58.456</v>
      </c>
      <c r="F661" s="281">
        <f aca="true" t="shared" si="30" ref="F661:F725">IF(LEFT(D661,1)="W",MID(D661,2,3)+(MID(D661,5,5)/60),-MID(D661,2,3)-(MID(D661,5,5)/60))</f>
        <v>0.25366666666666665</v>
      </c>
      <c r="G661" s="281" t="s">
        <v>1195</v>
      </c>
      <c r="H661" s="282"/>
    </row>
    <row r="662" spans="1:8" ht="12.75">
      <c r="A662" s="319" t="s">
        <v>3212</v>
      </c>
      <c r="B662" s="281" t="s">
        <v>1196</v>
      </c>
      <c r="C662" s="320" t="s">
        <v>1197</v>
      </c>
      <c r="D662" s="320" t="s">
        <v>1198</v>
      </c>
      <c r="E662" s="281">
        <f t="shared" si="29"/>
        <v>50.9595</v>
      </c>
      <c r="F662" s="281">
        <f t="shared" si="30"/>
        <v>2.1513333333333335</v>
      </c>
      <c r="G662" s="281" t="s">
        <v>1199</v>
      </c>
      <c r="H662" s="282"/>
    </row>
    <row r="663" spans="1:8" ht="12.75">
      <c r="A663" s="319" t="s">
        <v>2798</v>
      </c>
      <c r="B663" s="281" t="s">
        <v>1200</v>
      </c>
      <c r="C663" s="320" t="s">
        <v>3541</v>
      </c>
      <c r="D663" s="320" t="s">
        <v>1201</v>
      </c>
      <c r="E663" s="281">
        <f t="shared" si="29"/>
        <v>52.4065</v>
      </c>
      <c r="F663" s="281">
        <f t="shared" si="30"/>
        <v>1.4024999999999999</v>
      </c>
      <c r="G663" s="281" t="s">
        <v>1202</v>
      </c>
      <c r="H663" s="282"/>
    </row>
    <row r="664" spans="1:8" ht="12.75">
      <c r="A664" s="319" t="s">
        <v>3231</v>
      </c>
      <c r="B664" s="281" t="s">
        <v>1203</v>
      </c>
      <c r="C664" s="320" t="s">
        <v>525</v>
      </c>
      <c r="D664" s="320" t="s">
        <v>1204</v>
      </c>
      <c r="E664" s="281">
        <f t="shared" si="29"/>
        <v>52.12416666666667</v>
      </c>
      <c r="F664" s="281">
        <f t="shared" si="30"/>
        <v>0.5531666666666666</v>
      </c>
      <c r="G664" s="281" t="s">
        <v>1205</v>
      </c>
      <c r="H664" s="282"/>
    </row>
    <row r="665" spans="1:8" ht="12.75">
      <c r="A665" s="319" t="s">
        <v>3235</v>
      </c>
      <c r="B665" s="281" t="s">
        <v>1206</v>
      </c>
      <c r="C665" s="320" t="s">
        <v>1207</v>
      </c>
      <c r="D665" s="320" t="s">
        <v>1208</v>
      </c>
      <c r="E665" s="281">
        <f t="shared" si="29"/>
        <v>53.02466666666667</v>
      </c>
      <c r="F665" s="281">
        <f t="shared" si="30"/>
        <v>0.47550000000000003</v>
      </c>
      <c r="G665" s="281" t="s">
        <v>1209</v>
      </c>
      <c r="H665" s="282"/>
    </row>
    <row r="666" spans="1:8" ht="12.75">
      <c r="A666" s="319" t="s">
        <v>2431</v>
      </c>
      <c r="B666" s="281" t="s">
        <v>1210</v>
      </c>
      <c r="C666" s="320" t="s">
        <v>1211</v>
      </c>
      <c r="D666" s="320" t="s">
        <v>1212</v>
      </c>
      <c r="E666" s="281">
        <f t="shared" si="29"/>
        <v>52.921166666666664</v>
      </c>
      <c r="F666" s="281">
        <f t="shared" si="30"/>
        <v>-1.3176666666666668</v>
      </c>
      <c r="G666" s="281" t="s">
        <v>1213</v>
      </c>
      <c r="H666" s="282"/>
    </row>
    <row r="667" spans="1:8" ht="12.75">
      <c r="A667" s="319" t="s">
        <v>3251</v>
      </c>
      <c r="B667" s="281" t="s">
        <v>1214</v>
      </c>
      <c r="C667" s="320" t="s">
        <v>746</v>
      </c>
      <c r="D667" s="320" t="s">
        <v>747</v>
      </c>
      <c r="E667" s="281">
        <f t="shared" si="29"/>
        <v>55.9715</v>
      </c>
      <c r="F667" s="281">
        <f t="shared" si="30"/>
        <v>3.970666666666667</v>
      </c>
      <c r="G667" s="281" t="s">
        <v>1215</v>
      </c>
      <c r="H667" s="282"/>
    </row>
    <row r="668" spans="1:8" ht="12.75">
      <c r="A668" s="319" t="s">
        <v>1216</v>
      </c>
      <c r="B668" s="281" t="s">
        <v>1217</v>
      </c>
      <c r="C668" s="320" t="s">
        <v>1218</v>
      </c>
      <c r="D668" s="320" t="s">
        <v>1219</v>
      </c>
      <c r="E668" s="281">
        <f t="shared" si="29"/>
        <v>58.63933333333333</v>
      </c>
      <c r="F668" s="281">
        <f t="shared" si="30"/>
        <v>3.0206666666666666</v>
      </c>
      <c r="G668" s="281" t="s">
        <v>1220</v>
      </c>
      <c r="H668" s="282"/>
    </row>
    <row r="669" spans="1:8" ht="12.75">
      <c r="A669" s="319" t="s">
        <v>1221</v>
      </c>
      <c r="B669" s="281" t="s">
        <v>1222</v>
      </c>
      <c r="C669" s="320" t="s">
        <v>1223</v>
      </c>
      <c r="D669" s="320" t="s">
        <v>1224</v>
      </c>
      <c r="E669" s="281">
        <f t="shared" si="29"/>
        <v>56.453</v>
      </c>
      <c r="F669" s="281">
        <f t="shared" si="30"/>
        <v>3.108</v>
      </c>
      <c r="G669" s="281" t="s">
        <v>1225</v>
      </c>
      <c r="H669" s="282"/>
    </row>
    <row r="670" spans="1:8" ht="12.75">
      <c r="A670" s="319" t="s">
        <v>2432</v>
      </c>
      <c r="B670" s="281" t="s">
        <v>1226</v>
      </c>
      <c r="C670" s="320" t="s">
        <v>1227</v>
      </c>
      <c r="D670" s="320" t="s">
        <v>1228</v>
      </c>
      <c r="E670" s="281">
        <f t="shared" si="29"/>
        <v>50.907666666666664</v>
      </c>
      <c r="F670" s="281">
        <f t="shared" si="30"/>
        <v>-0.9733333333333333</v>
      </c>
      <c r="G670" s="281" t="s">
        <v>1229</v>
      </c>
      <c r="H670" s="282"/>
    </row>
    <row r="671" spans="1:8" ht="12.75">
      <c r="A671" s="319" t="s">
        <v>3307</v>
      </c>
      <c r="B671" s="281" t="s">
        <v>1230</v>
      </c>
      <c r="C671" s="320" t="s">
        <v>1231</v>
      </c>
      <c r="D671" s="320" t="s">
        <v>1232</v>
      </c>
      <c r="E671" s="281">
        <f t="shared" si="29"/>
        <v>52.82633333333333</v>
      </c>
      <c r="F671" s="281">
        <f t="shared" si="30"/>
        <v>1.189</v>
      </c>
      <c r="G671" s="281" t="s">
        <v>1233</v>
      </c>
      <c r="H671" s="282"/>
    </row>
    <row r="672" spans="1:8" ht="12.75">
      <c r="A672" s="319" t="s">
        <v>3307</v>
      </c>
      <c r="B672" s="281" t="s">
        <v>1234</v>
      </c>
      <c r="C672" s="320" t="s">
        <v>1235</v>
      </c>
      <c r="D672" s="320" t="s">
        <v>1236</v>
      </c>
      <c r="E672" s="281">
        <f t="shared" si="29"/>
        <v>52.82366666666667</v>
      </c>
      <c r="F672" s="281">
        <f t="shared" si="30"/>
        <v>1.4516666666666667</v>
      </c>
      <c r="G672" s="281" t="s">
        <v>1237</v>
      </c>
      <c r="H672" s="282"/>
    </row>
    <row r="673" spans="1:8" ht="12.75">
      <c r="A673" s="319" t="s">
        <v>1238</v>
      </c>
      <c r="B673" s="281" t="s">
        <v>1239</v>
      </c>
      <c r="C673" s="320" t="s">
        <v>1240</v>
      </c>
      <c r="D673" s="320" t="s">
        <v>1241</v>
      </c>
      <c r="E673" s="281">
        <f t="shared" si="29"/>
        <v>55.903</v>
      </c>
      <c r="F673" s="281">
        <f t="shared" si="30"/>
        <v>3.5008333333333335</v>
      </c>
      <c r="G673" s="281" t="s">
        <v>1242</v>
      </c>
      <c r="H673" s="282"/>
    </row>
    <row r="674" spans="1:8" ht="12.75">
      <c r="A674" s="319" t="s">
        <v>1238</v>
      </c>
      <c r="B674" s="281" t="s">
        <v>1243</v>
      </c>
      <c r="C674" s="320" t="s">
        <v>1244</v>
      </c>
      <c r="D674" s="320" t="s">
        <v>1245</v>
      </c>
      <c r="E674" s="281">
        <f t="shared" si="29"/>
        <v>55.97366666666667</v>
      </c>
      <c r="F674" s="281">
        <f t="shared" si="30"/>
        <v>3.2765</v>
      </c>
      <c r="G674" s="281" t="s">
        <v>1246</v>
      </c>
      <c r="H674" s="282"/>
    </row>
    <row r="675" spans="1:8" ht="12.75">
      <c r="A675" s="319" t="s">
        <v>2433</v>
      </c>
      <c r="B675" s="281" t="s">
        <v>1247</v>
      </c>
      <c r="C675" s="320" t="s">
        <v>1248</v>
      </c>
      <c r="D675" s="320" t="s">
        <v>1249</v>
      </c>
      <c r="E675" s="281">
        <f t="shared" si="29"/>
        <v>57.854</v>
      </c>
      <c r="F675" s="281">
        <f t="shared" si="30"/>
        <v>6.638333333333334</v>
      </c>
      <c r="G675" s="281" t="s">
        <v>1250</v>
      </c>
      <c r="H675" s="282"/>
    </row>
    <row r="676" spans="1:8" ht="12.75">
      <c r="A676" s="319" t="s">
        <v>1251</v>
      </c>
      <c r="B676" s="281" t="s">
        <v>1252</v>
      </c>
      <c r="C676" s="320" t="s">
        <v>1253</v>
      </c>
      <c r="D676" s="320" t="s">
        <v>1254</v>
      </c>
      <c r="E676" s="281">
        <f t="shared" si="29"/>
        <v>51.31783333333333</v>
      </c>
      <c r="F676" s="281">
        <f t="shared" si="30"/>
        <v>0.3688333333333333</v>
      </c>
      <c r="G676" s="281" t="s">
        <v>1255</v>
      </c>
      <c r="H676" s="282"/>
    </row>
    <row r="677" spans="1:8" ht="12.75">
      <c r="A677" s="319" t="s">
        <v>3336</v>
      </c>
      <c r="B677" s="281" t="s">
        <v>1256</v>
      </c>
      <c r="C677" s="320" t="s">
        <v>1257</v>
      </c>
      <c r="D677" s="320" t="s">
        <v>1258</v>
      </c>
      <c r="E677" s="281">
        <f t="shared" si="29"/>
        <v>50.75116666666667</v>
      </c>
      <c r="F677" s="281">
        <f t="shared" si="30"/>
        <v>3.2895</v>
      </c>
      <c r="G677" s="281" t="s">
        <v>1259</v>
      </c>
      <c r="H677" s="282"/>
    </row>
    <row r="678" spans="1:8" ht="12.75">
      <c r="A678" s="319" t="s">
        <v>3348</v>
      </c>
      <c r="B678" s="281" t="s">
        <v>1260</v>
      </c>
      <c r="C678" s="320" t="s">
        <v>775</v>
      </c>
      <c r="D678" s="320" t="s">
        <v>776</v>
      </c>
      <c r="E678" s="281">
        <f t="shared" si="29"/>
        <v>51.340833333333336</v>
      </c>
      <c r="F678" s="281">
        <f t="shared" si="30"/>
        <v>0.5573333333333333</v>
      </c>
      <c r="G678" s="281" t="s">
        <v>1084</v>
      </c>
      <c r="H678" s="282"/>
    </row>
    <row r="679" spans="1:8" ht="12.75">
      <c r="A679" s="319" t="s">
        <v>3366</v>
      </c>
      <c r="B679" s="281" t="s">
        <v>1261</v>
      </c>
      <c r="C679" s="320" t="s">
        <v>1262</v>
      </c>
      <c r="D679" s="320" t="s">
        <v>1263</v>
      </c>
      <c r="E679" s="281">
        <f t="shared" si="29"/>
        <v>52.738</v>
      </c>
      <c r="F679" s="281">
        <f t="shared" si="30"/>
        <v>0.022000000000000002</v>
      </c>
      <c r="G679" s="281" t="s">
        <v>1264</v>
      </c>
      <c r="H679" s="282"/>
    </row>
    <row r="680" spans="1:8" ht="12.75">
      <c r="A680" s="319" t="s">
        <v>2434</v>
      </c>
      <c r="B680" s="281" t="s">
        <v>1265</v>
      </c>
      <c r="C680" s="320" t="s">
        <v>1266</v>
      </c>
      <c r="D680" s="320" t="s">
        <v>1267</v>
      </c>
      <c r="E680" s="281">
        <f t="shared" si="29"/>
        <v>56.2735</v>
      </c>
      <c r="F680" s="281">
        <f t="shared" si="30"/>
        <v>2.5843333333333334</v>
      </c>
      <c r="G680" s="281" t="s">
        <v>1268</v>
      </c>
      <c r="H680" s="282"/>
    </row>
    <row r="681" spans="1:8" ht="12.75">
      <c r="A681" s="319" t="s">
        <v>3377</v>
      </c>
      <c r="B681" s="281" t="s">
        <v>1269</v>
      </c>
      <c r="C681" s="320" t="s">
        <v>1270</v>
      </c>
      <c r="D681" s="320" t="s">
        <v>1271</v>
      </c>
      <c r="E681" s="281">
        <f t="shared" si="29"/>
        <v>51.519333333333336</v>
      </c>
      <c r="F681" s="281">
        <f t="shared" si="30"/>
        <v>2.586666666666667</v>
      </c>
      <c r="G681" s="281" t="s">
        <v>1116</v>
      </c>
      <c r="H681" s="282"/>
    </row>
    <row r="682" spans="1:8" ht="12.75">
      <c r="A682" s="319" t="s">
        <v>2450</v>
      </c>
      <c r="B682" s="281" t="s">
        <v>1272</v>
      </c>
      <c r="C682" s="320" t="s">
        <v>1273</v>
      </c>
      <c r="D682" s="320" t="s">
        <v>1274</v>
      </c>
      <c r="E682" s="281">
        <f t="shared" si="29"/>
        <v>54.10933333333333</v>
      </c>
      <c r="F682" s="281">
        <f t="shared" si="30"/>
        <v>0.07533333333333332</v>
      </c>
      <c r="G682" s="281" t="s">
        <v>1275</v>
      </c>
      <c r="H682" s="282"/>
    </row>
    <row r="683" spans="1:8" ht="12.75">
      <c r="A683" s="319" t="s">
        <v>3384</v>
      </c>
      <c r="B683" s="281" t="s">
        <v>1276</v>
      </c>
      <c r="C683" s="320" t="s">
        <v>1277</v>
      </c>
      <c r="D683" s="320" t="s">
        <v>1278</v>
      </c>
      <c r="E683" s="281">
        <f t="shared" si="29"/>
        <v>58.824666666666666</v>
      </c>
      <c r="F683" s="281">
        <f t="shared" si="30"/>
        <v>3.1391666666666667</v>
      </c>
      <c r="G683" s="281" t="s">
        <v>1279</v>
      </c>
      <c r="H683" s="282"/>
    </row>
    <row r="684" spans="1:8" ht="12.75">
      <c r="A684" s="319" t="s">
        <v>1280</v>
      </c>
      <c r="B684" s="281" t="s">
        <v>1281</v>
      </c>
      <c r="C684" s="320" t="s">
        <v>1282</v>
      </c>
      <c r="D684" s="320" t="s">
        <v>1283</v>
      </c>
      <c r="E684" s="281">
        <f t="shared" si="29"/>
        <v>57.722166666666666</v>
      </c>
      <c r="F684" s="281">
        <f t="shared" si="30"/>
        <v>-0.9031666666666667</v>
      </c>
      <c r="G684" s="281" t="s">
        <v>1284</v>
      </c>
      <c r="H684" s="282"/>
    </row>
    <row r="685" spans="1:8" ht="12.75">
      <c r="A685" s="319" t="s">
        <v>1285</v>
      </c>
      <c r="B685" s="281" t="s">
        <v>1286</v>
      </c>
      <c r="C685" s="320" t="s">
        <v>1287</v>
      </c>
      <c r="D685" s="320" t="s">
        <v>1288</v>
      </c>
      <c r="E685" s="281">
        <f t="shared" si="29"/>
        <v>58.83416666666667</v>
      </c>
      <c r="F685" s="281">
        <f t="shared" si="30"/>
        <v>0.28650000000000003</v>
      </c>
      <c r="G685" s="281" t="s">
        <v>1289</v>
      </c>
      <c r="H685" s="282"/>
    </row>
    <row r="686" spans="1:8" ht="12.75">
      <c r="A686" s="319" t="s">
        <v>2435</v>
      </c>
      <c r="B686" s="281" t="s">
        <v>1290</v>
      </c>
      <c r="C686" s="320" t="s">
        <v>1291</v>
      </c>
      <c r="D686" s="320" t="s">
        <v>1292</v>
      </c>
      <c r="E686" s="281">
        <f t="shared" si="29"/>
        <v>57.13633333333333</v>
      </c>
      <c r="F686" s="281">
        <f t="shared" si="30"/>
        <v>2.0415</v>
      </c>
      <c r="G686" s="281" t="s">
        <v>1293</v>
      </c>
      <c r="H686" s="282"/>
    </row>
    <row r="687" spans="1:8" ht="12.75">
      <c r="A687" s="319" t="s">
        <v>3402</v>
      </c>
      <c r="B687" s="281" t="s">
        <v>1294</v>
      </c>
      <c r="C687" s="320" t="s">
        <v>1295</v>
      </c>
      <c r="D687" s="320" t="s">
        <v>1296</v>
      </c>
      <c r="E687" s="281">
        <f t="shared" si="29"/>
        <v>55.92133333333334</v>
      </c>
      <c r="F687" s="281">
        <f t="shared" si="30"/>
        <v>4.334333333333333</v>
      </c>
      <c r="G687" s="281" t="s">
        <v>1297</v>
      </c>
      <c r="H687" s="282"/>
    </row>
    <row r="688" spans="1:8" ht="12.75">
      <c r="A688" s="319" t="s">
        <v>3402</v>
      </c>
      <c r="B688" s="281" t="s">
        <v>1298</v>
      </c>
      <c r="C688" s="320" t="s">
        <v>1299</v>
      </c>
      <c r="D688" s="320" t="s">
        <v>1300</v>
      </c>
      <c r="E688" s="281">
        <f t="shared" si="29"/>
        <v>55.8085</v>
      </c>
      <c r="F688" s="281">
        <f t="shared" si="30"/>
        <v>4.5385</v>
      </c>
      <c r="G688" s="281" t="s">
        <v>1116</v>
      </c>
      <c r="H688" s="282"/>
    </row>
    <row r="689" spans="1:8" ht="12.75">
      <c r="A689" s="319" t="s">
        <v>1301</v>
      </c>
      <c r="B689" s="281" t="s">
        <v>1302</v>
      </c>
      <c r="C689" s="320" t="s">
        <v>1303</v>
      </c>
      <c r="D689" s="320" t="s">
        <v>1304</v>
      </c>
      <c r="E689" s="281">
        <f t="shared" si="29"/>
        <v>56.18333333333333</v>
      </c>
      <c r="F689" s="281">
        <f t="shared" si="30"/>
        <v>3.2175</v>
      </c>
      <c r="G689" s="281" t="s">
        <v>1305</v>
      </c>
      <c r="H689" s="282"/>
    </row>
    <row r="690" spans="1:8" ht="12.75">
      <c r="A690" s="319" t="s">
        <v>2801</v>
      </c>
      <c r="B690" s="281" t="s">
        <v>1306</v>
      </c>
      <c r="C690" s="320" t="s">
        <v>790</v>
      </c>
      <c r="D690" s="320" t="s">
        <v>791</v>
      </c>
      <c r="E690" s="281">
        <f t="shared" si="29"/>
        <v>51.88816666666666</v>
      </c>
      <c r="F690" s="281">
        <f t="shared" si="30"/>
        <v>2.1598333333333333</v>
      </c>
      <c r="G690" s="281" t="s">
        <v>1307</v>
      </c>
      <c r="H690" s="282"/>
    </row>
    <row r="691" spans="1:8" ht="12.75">
      <c r="A691" s="319" t="s">
        <v>1308</v>
      </c>
      <c r="B691" s="281" t="s">
        <v>1309</v>
      </c>
      <c r="C691" s="320" t="s">
        <v>1310</v>
      </c>
      <c r="D691" s="320" t="s">
        <v>1311</v>
      </c>
      <c r="E691" s="281">
        <f t="shared" si="29"/>
        <v>51.16833333333334</v>
      </c>
      <c r="F691" s="281">
        <f t="shared" si="30"/>
        <v>0.08333333333333333</v>
      </c>
      <c r="G691" s="281" t="s">
        <v>1312</v>
      </c>
      <c r="H691" s="282"/>
    </row>
    <row r="692" spans="1:8" ht="12.75">
      <c r="A692" s="319" t="s">
        <v>1313</v>
      </c>
      <c r="B692" s="281" t="s">
        <v>1309</v>
      </c>
      <c r="C692" s="320" t="s">
        <v>1314</v>
      </c>
      <c r="D692" s="320" t="s">
        <v>420</v>
      </c>
      <c r="E692" s="281">
        <f t="shared" si="29"/>
        <v>51.14083333333333</v>
      </c>
      <c r="F692" s="281">
        <f t="shared" si="30"/>
        <v>0.29183333333333333</v>
      </c>
      <c r="G692" s="281" t="s">
        <v>1315</v>
      </c>
      <c r="H692" s="282"/>
    </row>
    <row r="693" spans="1:8" ht="12.75">
      <c r="A693" s="319" t="s">
        <v>1316</v>
      </c>
      <c r="B693" s="281" t="s">
        <v>1317</v>
      </c>
      <c r="C693" s="320" t="s">
        <v>1318</v>
      </c>
      <c r="D693" s="320" t="s">
        <v>1319</v>
      </c>
      <c r="E693" s="281">
        <f t="shared" si="29"/>
        <v>52.635333333333335</v>
      </c>
      <c r="F693" s="281">
        <f t="shared" si="30"/>
        <v>-1.7218333333333333</v>
      </c>
      <c r="G693" s="281" t="s">
        <v>1320</v>
      </c>
      <c r="H693" s="282"/>
    </row>
    <row r="694" spans="1:8" ht="12.75">
      <c r="A694" s="319" t="s">
        <v>3427</v>
      </c>
      <c r="B694" s="281" t="s">
        <v>1321</v>
      </c>
      <c r="C694" s="320" t="s">
        <v>1322</v>
      </c>
      <c r="D694" s="320" t="s">
        <v>1323</v>
      </c>
      <c r="E694" s="281">
        <f t="shared" si="29"/>
        <v>49.4345</v>
      </c>
      <c r="F694" s="281">
        <f t="shared" si="30"/>
        <v>2.6361666666666665</v>
      </c>
      <c r="G694" s="281" t="s">
        <v>1324</v>
      </c>
      <c r="H694" s="282"/>
    </row>
    <row r="695" spans="1:8" ht="12.75">
      <c r="A695" s="319" t="s">
        <v>3431</v>
      </c>
      <c r="B695" s="281" t="s">
        <v>1325</v>
      </c>
      <c r="C695" s="320" t="s">
        <v>1326</v>
      </c>
      <c r="D695" s="320" t="s">
        <v>1327</v>
      </c>
      <c r="E695" s="281">
        <f t="shared" si="29"/>
        <v>52.51683333333333</v>
      </c>
      <c r="F695" s="281">
        <f t="shared" si="30"/>
        <v>2.2558333333333334</v>
      </c>
      <c r="G695" s="281" t="s">
        <v>1328</v>
      </c>
      <c r="H695" s="282"/>
    </row>
    <row r="696" spans="1:8" ht="12.75">
      <c r="A696" s="319" t="s">
        <v>1329</v>
      </c>
      <c r="B696" s="281" t="s">
        <v>1330</v>
      </c>
      <c r="C696" s="320" t="s">
        <v>1331</v>
      </c>
      <c r="D696" s="320" t="s">
        <v>1332</v>
      </c>
      <c r="E696" s="281">
        <f t="shared" si="29"/>
        <v>51.8255</v>
      </c>
      <c r="F696" s="281">
        <f t="shared" si="30"/>
        <v>4.959833333333333</v>
      </c>
      <c r="G696" s="281" t="s">
        <v>1132</v>
      </c>
      <c r="H696" s="282"/>
    </row>
    <row r="697" spans="1:8" ht="12.75">
      <c r="A697" s="319" t="s">
        <v>2654</v>
      </c>
      <c r="B697" s="281" t="s">
        <v>1333</v>
      </c>
      <c r="C697" s="320" t="s">
        <v>2822</v>
      </c>
      <c r="D697" s="320" t="s">
        <v>1334</v>
      </c>
      <c r="E697" s="281">
        <f t="shared" si="29"/>
        <v>53.17583333333334</v>
      </c>
      <c r="F697" s="281">
        <f t="shared" si="30"/>
        <v>2.9556666666666667</v>
      </c>
      <c r="G697" s="281" t="s">
        <v>1335</v>
      </c>
      <c r="H697" s="282"/>
    </row>
    <row r="698" spans="1:8" ht="12.75">
      <c r="A698" s="319" t="s">
        <v>1336</v>
      </c>
      <c r="B698" s="281" t="s">
        <v>1337</v>
      </c>
      <c r="C698" s="320" t="s">
        <v>1338</v>
      </c>
      <c r="D698" s="320" t="s">
        <v>1339</v>
      </c>
      <c r="E698" s="281">
        <f t="shared" si="29"/>
        <v>51.7555</v>
      </c>
      <c r="F698" s="281">
        <f t="shared" si="30"/>
        <v>0.7865</v>
      </c>
      <c r="G698" s="281" t="s">
        <v>1340</v>
      </c>
      <c r="H698" s="282"/>
    </row>
    <row r="699" spans="1:8" ht="12.75">
      <c r="A699" s="319" t="s">
        <v>2792</v>
      </c>
      <c r="B699" s="281" t="s">
        <v>1341</v>
      </c>
      <c r="C699" s="320" t="s">
        <v>1342</v>
      </c>
      <c r="D699" s="320" t="s">
        <v>1343</v>
      </c>
      <c r="E699" s="281">
        <f t="shared" si="29"/>
        <v>53.6405</v>
      </c>
      <c r="F699" s="281">
        <f t="shared" si="30"/>
        <v>0.29250000000000004</v>
      </c>
      <c r="G699" s="281" t="s">
        <v>1344</v>
      </c>
      <c r="H699" s="282"/>
    </row>
    <row r="700" spans="1:8" ht="12.75">
      <c r="A700" s="319" t="s">
        <v>2792</v>
      </c>
      <c r="B700" s="281" t="s">
        <v>1345</v>
      </c>
      <c r="C700" s="320" t="s">
        <v>1346</v>
      </c>
      <c r="D700" s="320" t="s">
        <v>1347</v>
      </c>
      <c r="E700" s="281">
        <f t="shared" si="29"/>
        <v>53.57083333333333</v>
      </c>
      <c r="F700" s="281">
        <f t="shared" si="30"/>
        <v>0.351</v>
      </c>
      <c r="G700" s="281" t="s">
        <v>1315</v>
      </c>
      <c r="H700" s="282"/>
    </row>
    <row r="701" spans="1:8" ht="12.75">
      <c r="A701" s="319" t="s">
        <v>3495</v>
      </c>
      <c r="B701" s="281" t="s">
        <v>1348</v>
      </c>
      <c r="C701" s="320" t="s">
        <v>1349</v>
      </c>
      <c r="D701" s="320" t="s">
        <v>1350</v>
      </c>
      <c r="E701" s="281">
        <f t="shared" si="29"/>
        <v>52.023833333333336</v>
      </c>
      <c r="F701" s="281">
        <f t="shared" si="30"/>
        <v>-1.2008333333333334</v>
      </c>
      <c r="G701" s="281" t="s">
        <v>1351</v>
      </c>
      <c r="H701" s="282"/>
    </row>
    <row r="702" spans="1:8" ht="12.75">
      <c r="A702" s="319" t="s">
        <v>3498</v>
      </c>
      <c r="B702" s="281" t="s">
        <v>1352</v>
      </c>
      <c r="C702" s="320" t="s">
        <v>810</v>
      </c>
      <c r="D702" s="320" t="s">
        <v>811</v>
      </c>
      <c r="E702" s="281">
        <f t="shared" si="29"/>
        <v>55.68333333333333</v>
      </c>
      <c r="F702" s="281">
        <f t="shared" si="30"/>
        <v>6.242166666666667</v>
      </c>
      <c r="G702" s="281" t="s">
        <v>1353</v>
      </c>
      <c r="H702" s="282"/>
    </row>
    <row r="703" spans="1:8" ht="12.75">
      <c r="A703" s="319" t="s">
        <v>2436</v>
      </c>
      <c r="B703" s="281" t="s">
        <v>1354</v>
      </c>
      <c r="C703" s="320" t="s">
        <v>1355</v>
      </c>
      <c r="D703" s="320" t="s">
        <v>1356</v>
      </c>
      <c r="E703" s="281">
        <f t="shared" si="29"/>
        <v>55.6705</v>
      </c>
      <c r="F703" s="281">
        <f t="shared" si="30"/>
        <v>6.507</v>
      </c>
      <c r="G703" s="281" t="s">
        <v>1357</v>
      </c>
      <c r="H703" s="282"/>
    </row>
    <row r="704" spans="1:8" ht="12.75">
      <c r="A704" s="319" t="s">
        <v>3505</v>
      </c>
      <c r="B704" s="281" t="s">
        <v>1358</v>
      </c>
      <c r="C704" s="320" t="s">
        <v>1359</v>
      </c>
      <c r="D704" s="320" t="s">
        <v>1360</v>
      </c>
      <c r="E704" s="281">
        <f t="shared" si="29"/>
        <v>57.25183333333333</v>
      </c>
      <c r="F704" s="281">
        <f t="shared" si="30"/>
        <v>5.821666666666666</v>
      </c>
      <c r="G704" s="281" t="s">
        <v>1361</v>
      </c>
      <c r="H704" s="282"/>
    </row>
    <row r="705" spans="1:8" ht="12.75">
      <c r="A705" s="319" t="s">
        <v>3510</v>
      </c>
      <c r="B705" s="281" t="s">
        <v>1362</v>
      </c>
      <c r="C705" s="320" t="s">
        <v>1363</v>
      </c>
      <c r="D705" s="320" t="s">
        <v>1364</v>
      </c>
      <c r="E705" s="281">
        <f t="shared" si="29"/>
        <v>49.204</v>
      </c>
      <c r="F705" s="281">
        <f t="shared" si="30"/>
        <v>2.2176666666666667</v>
      </c>
      <c r="G705" s="281" t="s">
        <v>1365</v>
      </c>
      <c r="H705" s="282"/>
    </row>
    <row r="706" spans="1:8" ht="12.75">
      <c r="A706" s="319" t="s">
        <v>2142</v>
      </c>
      <c r="B706" s="281" t="s">
        <v>2143</v>
      </c>
      <c r="C706" s="320" t="s">
        <v>2144</v>
      </c>
      <c r="D706" s="320" t="s">
        <v>2145</v>
      </c>
      <c r="E706" s="281">
        <f t="shared" si="29"/>
        <v>53.2695</v>
      </c>
      <c r="F706" s="281">
        <f t="shared" si="30"/>
        <v>6.1065</v>
      </c>
      <c r="G706" s="364">
        <v>378</v>
      </c>
      <c r="H706" s="282"/>
    </row>
    <row r="707" spans="1:8" ht="12.75">
      <c r="A707" s="319" t="s">
        <v>3525</v>
      </c>
      <c r="B707" s="281" t="s">
        <v>1366</v>
      </c>
      <c r="C707" s="320" t="s">
        <v>1367</v>
      </c>
      <c r="D707" s="320" t="s">
        <v>2934</v>
      </c>
      <c r="E707" s="281">
        <f t="shared" si="29"/>
        <v>57.643166666666666</v>
      </c>
      <c r="F707" s="281">
        <f t="shared" si="30"/>
        <v>3.5843333333333334</v>
      </c>
      <c r="G707" s="281" t="s">
        <v>1369</v>
      </c>
      <c r="H707" s="282"/>
    </row>
    <row r="708" spans="1:8" ht="12.75">
      <c r="A708" s="319" t="s">
        <v>2443</v>
      </c>
      <c r="B708" s="281" t="s">
        <v>1370</v>
      </c>
      <c r="C708" s="320" t="s">
        <v>1371</v>
      </c>
      <c r="D708" s="320" t="s">
        <v>1372</v>
      </c>
      <c r="E708" s="281">
        <f t="shared" si="29"/>
        <v>57.692166666666665</v>
      </c>
      <c r="F708" s="281">
        <f t="shared" si="30"/>
        <v>2.0008333333333335</v>
      </c>
      <c r="G708" s="281" t="s">
        <v>1373</v>
      </c>
      <c r="H708" s="282"/>
    </row>
    <row r="709" spans="1:8" ht="12.75">
      <c r="A709" s="319" t="s">
        <v>1374</v>
      </c>
      <c r="B709" s="281" t="s">
        <v>1375</v>
      </c>
      <c r="C709" s="320" t="s">
        <v>1376</v>
      </c>
      <c r="D709" s="320" t="s">
        <v>1377</v>
      </c>
      <c r="E709" s="281">
        <f t="shared" si="29"/>
        <v>51.3565</v>
      </c>
      <c r="F709" s="281">
        <f t="shared" si="30"/>
        <v>8.009166666666667</v>
      </c>
      <c r="G709" s="281" t="s">
        <v>1378</v>
      </c>
      <c r="H709" s="282"/>
    </row>
    <row r="710" spans="1:8" ht="12.75">
      <c r="A710" s="319" t="s">
        <v>3535</v>
      </c>
      <c r="B710" s="281" t="s">
        <v>1379</v>
      </c>
      <c r="C710" s="320" t="s">
        <v>1380</v>
      </c>
      <c r="D710" s="320" t="s">
        <v>1381</v>
      </c>
      <c r="E710" s="281">
        <f t="shared" si="29"/>
        <v>58.956</v>
      </c>
      <c r="F710" s="281">
        <f t="shared" si="30"/>
        <v>2.9058333333333333</v>
      </c>
      <c r="G710" s="281" t="s">
        <v>1353</v>
      </c>
      <c r="H710" s="282"/>
    </row>
    <row r="711" spans="1:8" ht="12.75">
      <c r="A711" s="319" t="s">
        <v>2802</v>
      </c>
      <c r="B711" s="281" t="s">
        <v>1382</v>
      </c>
      <c r="C711" s="320" t="s">
        <v>1383</v>
      </c>
      <c r="D711" s="320" t="s">
        <v>1384</v>
      </c>
      <c r="E711" s="281">
        <f t="shared" si="29"/>
        <v>53.858666666666664</v>
      </c>
      <c r="F711" s="281">
        <f t="shared" si="30"/>
        <v>1.6506666666666665</v>
      </c>
      <c r="G711" s="281" t="s">
        <v>1385</v>
      </c>
      <c r="H711" s="282"/>
    </row>
    <row r="712" spans="1:8" ht="12.75">
      <c r="A712" s="319" t="s">
        <v>3583</v>
      </c>
      <c r="B712" s="281" t="s">
        <v>1386</v>
      </c>
      <c r="C712" s="320" t="s">
        <v>1387</v>
      </c>
      <c r="D712" s="320" t="s">
        <v>1388</v>
      </c>
      <c r="E712" s="281">
        <f t="shared" si="29"/>
        <v>52.6035</v>
      </c>
      <c r="F712" s="281">
        <f t="shared" si="30"/>
        <v>1.0333333333333334</v>
      </c>
      <c r="G712" s="281" t="s">
        <v>1389</v>
      </c>
      <c r="H712" s="282"/>
    </row>
    <row r="713" spans="1:8" ht="12.75">
      <c r="A713" s="319" t="s">
        <v>104</v>
      </c>
      <c r="B713" s="281" t="s">
        <v>1390</v>
      </c>
      <c r="C713" s="320" t="s">
        <v>1391</v>
      </c>
      <c r="D713" s="320" t="s">
        <v>1392</v>
      </c>
      <c r="E713" s="281">
        <f t="shared" si="29"/>
        <v>60.186166666666665</v>
      </c>
      <c r="F713" s="281">
        <f t="shared" si="30"/>
        <v>1.2403333333333333</v>
      </c>
      <c r="G713" s="281" t="s">
        <v>1393</v>
      </c>
      <c r="H713" s="282"/>
    </row>
    <row r="714" spans="1:8" ht="12.75">
      <c r="A714" s="319" t="s">
        <v>1394</v>
      </c>
      <c r="B714" s="281" t="s">
        <v>1395</v>
      </c>
      <c r="C714" s="320" t="s">
        <v>1396</v>
      </c>
      <c r="D714" s="320" t="s">
        <v>1397</v>
      </c>
      <c r="E714" s="281">
        <f t="shared" si="29"/>
        <v>52.741</v>
      </c>
      <c r="F714" s="281">
        <f t="shared" si="30"/>
        <v>1.7171666666666667</v>
      </c>
      <c r="G714" s="281" t="s">
        <v>1398</v>
      </c>
      <c r="H714" s="282"/>
    </row>
    <row r="715" spans="1:8" ht="12.75">
      <c r="A715" s="319" t="s">
        <v>2653</v>
      </c>
      <c r="B715" s="281" t="s">
        <v>1399</v>
      </c>
      <c r="C715" s="320" t="s">
        <v>1400</v>
      </c>
      <c r="D715" s="320" t="s">
        <v>1401</v>
      </c>
      <c r="E715" s="281">
        <f t="shared" si="29"/>
        <v>53.336666666666666</v>
      </c>
      <c r="F715" s="281">
        <f t="shared" si="30"/>
        <v>2.720833333333333</v>
      </c>
      <c r="G715" s="281" t="s">
        <v>1199</v>
      </c>
      <c r="H715" s="282"/>
    </row>
    <row r="716" spans="1:8" ht="12.75">
      <c r="A716" s="319" t="s">
        <v>2437</v>
      </c>
      <c r="B716" s="281" t="s">
        <v>1402</v>
      </c>
      <c r="C716" s="320" t="s">
        <v>1403</v>
      </c>
      <c r="D716" s="320" t="s">
        <v>1404</v>
      </c>
      <c r="E716" s="281">
        <f t="shared" si="29"/>
        <v>49.955666666666666</v>
      </c>
      <c r="F716" s="281">
        <f t="shared" si="30"/>
        <v>5.200666666666667</v>
      </c>
      <c r="G716" s="281" t="s">
        <v>1405</v>
      </c>
      <c r="H716" s="282"/>
    </row>
    <row r="717" spans="1:8" ht="12.75">
      <c r="A717" s="319" t="s">
        <v>1406</v>
      </c>
      <c r="B717" s="281" t="s">
        <v>1407</v>
      </c>
      <c r="C717" s="320" t="s">
        <v>1408</v>
      </c>
      <c r="D717" s="320" t="s">
        <v>1409</v>
      </c>
      <c r="E717" s="281">
        <f t="shared" si="29"/>
        <v>51.124833333333335</v>
      </c>
      <c r="F717" s="281">
        <f t="shared" si="30"/>
        <v>0.30866666666666664</v>
      </c>
      <c r="G717" s="281" t="s">
        <v>1315</v>
      </c>
      <c r="H717" s="282"/>
    </row>
    <row r="718" spans="1:8" ht="12.75">
      <c r="A718" s="319" t="s">
        <v>1406</v>
      </c>
      <c r="B718" s="281" t="s">
        <v>1309</v>
      </c>
      <c r="C718" s="320" t="s">
        <v>1410</v>
      </c>
      <c r="D718" s="320" t="s">
        <v>1411</v>
      </c>
      <c r="E718" s="281">
        <f t="shared" si="29"/>
        <v>51.158166666666666</v>
      </c>
      <c r="F718" s="281">
        <f t="shared" si="30"/>
        <v>0.06716666666666667</v>
      </c>
      <c r="G718" s="281" t="s">
        <v>1312</v>
      </c>
      <c r="H718" s="282"/>
    </row>
    <row r="719" spans="1:8" ht="12.75">
      <c r="A719" s="319" t="s">
        <v>1412</v>
      </c>
      <c r="B719" s="281" t="s">
        <v>1413</v>
      </c>
      <c r="C719" s="320" t="s">
        <v>1414</v>
      </c>
      <c r="D719" s="320" t="s">
        <v>1415</v>
      </c>
      <c r="E719" s="281">
        <f t="shared" si="29"/>
        <v>51.47366666666667</v>
      </c>
      <c r="F719" s="281">
        <f t="shared" si="30"/>
        <v>0.45433333333333337</v>
      </c>
      <c r="G719" s="281" t="s">
        <v>1416</v>
      </c>
      <c r="H719" s="282"/>
    </row>
    <row r="720" spans="1:8" ht="12.75">
      <c r="A720" s="319" t="s">
        <v>1417</v>
      </c>
      <c r="B720" s="281" t="s">
        <v>1418</v>
      </c>
      <c r="C720" s="320" t="s">
        <v>1419</v>
      </c>
      <c r="D720" s="320" t="s">
        <v>1420</v>
      </c>
      <c r="E720" s="281">
        <f t="shared" si="29"/>
        <v>51.889833333333335</v>
      </c>
      <c r="F720" s="281">
        <f t="shared" si="30"/>
        <v>0.2505</v>
      </c>
      <c r="G720" s="281" t="s">
        <v>1421</v>
      </c>
      <c r="H720" s="282"/>
    </row>
    <row r="721" spans="1:8" ht="12.75">
      <c r="A721" s="319" t="s">
        <v>133</v>
      </c>
      <c r="B721" s="281" t="s">
        <v>1422</v>
      </c>
      <c r="C721" s="320" t="s">
        <v>1423</v>
      </c>
      <c r="D721" s="320" t="s">
        <v>1424</v>
      </c>
      <c r="E721" s="281">
        <f t="shared" si="29"/>
        <v>51.50216666666667</v>
      </c>
      <c r="F721" s="281">
        <f t="shared" si="30"/>
        <v>-0.06816666666666667</v>
      </c>
      <c r="G721" s="281" t="s">
        <v>1425</v>
      </c>
      <c r="H721" s="282"/>
    </row>
    <row r="722" spans="1:8" ht="12.75">
      <c r="A722" s="319" t="s">
        <v>149</v>
      </c>
      <c r="B722" s="281" t="s">
        <v>1426</v>
      </c>
      <c r="C722" s="320" t="s">
        <v>1419</v>
      </c>
      <c r="D722" s="320" t="s">
        <v>1427</v>
      </c>
      <c r="E722" s="281">
        <f t="shared" si="29"/>
        <v>51.889833333333335</v>
      </c>
      <c r="F722" s="281">
        <f t="shared" si="30"/>
        <v>-0.24116666666666667</v>
      </c>
      <c r="G722" s="281" t="s">
        <v>1428</v>
      </c>
      <c r="H722" s="282"/>
    </row>
    <row r="723" spans="1:8" ht="12.75">
      <c r="A723" s="319" t="s">
        <v>1429</v>
      </c>
      <c r="B723" s="281" t="s">
        <v>1430</v>
      </c>
      <c r="C723" s="320" t="s">
        <v>1431</v>
      </c>
      <c r="D723" s="320" t="s">
        <v>1432</v>
      </c>
      <c r="E723" s="281">
        <f t="shared" si="29"/>
        <v>51.15683333333333</v>
      </c>
      <c r="F723" s="281">
        <f t="shared" si="30"/>
        <v>4.652833333333334</v>
      </c>
      <c r="G723" s="281" t="s">
        <v>1433</v>
      </c>
      <c r="H723" s="282"/>
    </row>
    <row r="724" spans="1:8" ht="12.75">
      <c r="A724" s="319" t="s">
        <v>164</v>
      </c>
      <c r="B724" s="281" t="s">
        <v>1434</v>
      </c>
      <c r="C724" s="320" t="s">
        <v>1435</v>
      </c>
      <c r="D724" s="320" t="s">
        <v>1436</v>
      </c>
      <c r="E724" s="281">
        <f t="shared" si="29"/>
        <v>50.968833333333336</v>
      </c>
      <c r="F724" s="281">
        <f t="shared" si="30"/>
        <v>-0.9528333333333333</v>
      </c>
      <c r="G724" s="281" t="s">
        <v>1195</v>
      </c>
      <c r="H724" s="282"/>
    </row>
    <row r="725" spans="1:8" ht="12.75">
      <c r="A725" s="319" t="s">
        <v>168</v>
      </c>
      <c r="B725" s="281" t="s">
        <v>1437</v>
      </c>
      <c r="C725" s="320" t="s">
        <v>1438</v>
      </c>
      <c r="D725" s="320" t="s">
        <v>1439</v>
      </c>
      <c r="E725" s="281">
        <f t="shared" si="29"/>
        <v>51.504666666666665</v>
      </c>
      <c r="F725" s="281">
        <f t="shared" si="30"/>
        <v>2.002666666666667</v>
      </c>
      <c r="G725" s="281" t="s">
        <v>1440</v>
      </c>
      <c r="H725" s="282"/>
    </row>
    <row r="726" spans="1:8" ht="12.75">
      <c r="A726" s="319" t="s">
        <v>173</v>
      </c>
      <c r="B726" s="281" t="s">
        <v>1441</v>
      </c>
      <c r="C726" s="320" t="s">
        <v>1442</v>
      </c>
      <c r="D726" s="320" t="s">
        <v>1443</v>
      </c>
      <c r="E726" s="281">
        <f aca="true" t="shared" si="31" ref="E726:E789">MID(C726,2,2)+(MID(C726,4,5)/60)</f>
        <v>53.35166666666667</v>
      </c>
      <c r="F726" s="281">
        <f aca="true" t="shared" si="32" ref="F726:F788">IF(LEFT(D726,1)="W",MID(D726,2,3)+(MID(D726,5,5)/60),-MID(D726,2,3)-(MID(D726,5,5)/60))</f>
        <v>2.2688333333333333</v>
      </c>
      <c r="G726" s="281" t="s">
        <v>1444</v>
      </c>
      <c r="H726" s="282"/>
    </row>
    <row r="727" spans="1:8" ht="12.75">
      <c r="A727" s="319" t="s">
        <v>1445</v>
      </c>
      <c r="B727" s="281" t="s">
        <v>1113</v>
      </c>
      <c r="C727" s="320" t="s">
        <v>1114</v>
      </c>
      <c r="D727" s="320" t="s">
        <v>1115</v>
      </c>
      <c r="E727" s="281">
        <f t="shared" si="31"/>
        <v>53.469</v>
      </c>
      <c r="F727" s="281">
        <f t="shared" si="32"/>
        <v>2.3848333333333334</v>
      </c>
      <c r="G727" s="281" t="s">
        <v>1116</v>
      </c>
      <c r="H727" s="282"/>
    </row>
    <row r="728" spans="1:8" ht="12.75">
      <c r="A728" s="319" t="s">
        <v>194</v>
      </c>
      <c r="B728" s="281" t="s">
        <v>1446</v>
      </c>
      <c r="C728" s="320" t="s">
        <v>1447</v>
      </c>
      <c r="D728" s="320" t="s">
        <v>1448</v>
      </c>
      <c r="E728" s="281">
        <f t="shared" si="31"/>
        <v>51.15116666666667</v>
      </c>
      <c r="F728" s="281">
        <f t="shared" si="32"/>
        <v>1.555</v>
      </c>
      <c r="G728" s="281" t="s">
        <v>1393</v>
      </c>
      <c r="H728" s="282"/>
    </row>
    <row r="729" spans="1:8" ht="12.75">
      <c r="A729" s="319" t="s">
        <v>1966</v>
      </c>
      <c r="B729" s="281" t="s">
        <v>1449</v>
      </c>
      <c r="C729" s="320" t="s">
        <v>1450</v>
      </c>
      <c r="D729" s="320" t="s">
        <v>1451</v>
      </c>
      <c r="E729" s="281">
        <f t="shared" si="31"/>
        <v>51.400166666666664</v>
      </c>
      <c r="F729" s="281">
        <f t="shared" si="32"/>
        <v>3.5505</v>
      </c>
      <c r="G729" s="281" t="s">
        <v>1452</v>
      </c>
      <c r="H729" s="282"/>
    </row>
    <row r="730" spans="1:8" ht="12.75">
      <c r="A730" s="319" t="s">
        <v>1453</v>
      </c>
      <c r="B730" s="281" t="s">
        <v>1454</v>
      </c>
      <c r="C730" s="320" t="s">
        <v>1455</v>
      </c>
      <c r="D730" s="320" t="s">
        <v>1456</v>
      </c>
      <c r="E730" s="281">
        <f t="shared" si="31"/>
        <v>55.17283333333334</v>
      </c>
      <c r="F730" s="281">
        <f t="shared" si="32"/>
        <v>4.166833333333333</v>
      </c>
      <c r="G730" s="281" t="s">
        <v>1457</v>
      </c>
      <c r="H730" s="282"/>
    </row>
    <row r="731" spans="1:8" ht="12.75">
      <c r="A731" s="319" t="s">
        <v>217</v>
      </c>
      <c r="B731" s="281" t="s">
        <v>1458</v>
      </c>
      <c r="C731" s="320" t="s">
        <v>1459</v>
      </c>
      <c r="D731" s="320" t="s">
        <v>1460</v>
      </c>
      <c r="E731" s="281">
        <f t="shared" si="31"/>
        <v>55.00416666666667</v>
      </c>
      <c r="F731" s="281">
        <f t="shared" si="32"/>
        <v>1.8036666666666665</v>
      </c>
      <c r="G731" s="281" t="s">
        <v>1461</v>
      </c>
      <c r="H731" s="282"/>
    </row>
    <row r="732" spans="1:8" ht="12.75">
      <c r="A732" s="319" t="s">
        <v>217</v>
      </c>
      <c r="B732" s="281" t="s">
        <v>1462</v>
      </c>
      <c r="C732" s="320" t="s">
        <v>1463</v>
      </c>
      <c r="D732" s="320" t="s">
        <v>1469</v>
      </c>
      <c r="E732" s="281">
        <f t="shared" si="31"/>
        <v>55.05016666666667</v>
      </c>
      <c r="F732" s="281">
        <f t="shared" si="32"/>
        <v>1.638</v>
      </c>
      <c r="G732" s="281" t="s">
        <v>1470</v>
      </c>
      <c r="H732" s="282"/>
    </row>
    <row r="733" spans="1:8" ht="12.75">
      <c r="A733" s="319" t="s">
        <v>2444</v>
      </c>
      <c r="B733" s="281" t="s">
        <v>1471</v>
      </c>
      <c r="C733" s="320" t="s">
        <v>1472</v>
      </c>
      <c r="D733" s="320" t="s">
        <v>1473</v>
      </c>
      <c r="E733" s="281">
        <f t="shared" si="31"/>
        <v>51.3715</v>
      </c>
      <c r="F733" s="281">
        <f t="shared" si="32"/>
        <v>-1.4416666666666667</v>
      </c>
      <c r="G733" s="281" t="s">
        <v>1293</v>
      </c>
      <c r="H733" s="282"/>
    </row>
    <row r="734" spans="1:8" ht="12.75">
      <c r="A734" s="319" t="s">
        <v>2449</v>
      </c>
      <c r="B734" s="281" t="s">
        <v>1474</v>
      </c>
      <c r="C734" s="320" t="s">
        <v>1475</v>
      </c>
      <c r="D734" s="320" t="s">
        <v>1476</v>
      </c>
      <c r="E734" s="281">
        <f t="shared" si="31"/>
        <v>60.853</v>
      </c>
      <c r="F734" s="281">
        <f t="shared" si="32"/>
        <v>0.8765000000000001</v>
      </c>
      <c r="G734" s="281" t="s">
        <v>1477</v>
      </c>
      <c r="H734" s="282"/>
    </row>
    <row r="735" spans="1:8" ht="12.75">
      <c r="A735" s="319" t="s">
        <v>242</v>
      </c>
      <c r="B735" s="281" t="s">
        <v>1478</v>
      </c>
      <c r="C735" s="320" t="s">
        <v>1479</v>
      </c>
      <c r="D735" s="320" t="s">
        <v>1480</v>
      </c>
      <c r="E735" s="281">
        <f t="shared" si="31"/>
        <v>52.2925</v>
      </c>
      <c r="F735" s="281">
        <f t="shared" si="32"/>
        <v>0.7905</v>
      </c>
      <c r="G735" s="281" t="s">
        <v>1481</v>
      </c>
      <c r="H735" s="282"/>
    </row>
    <row r="736" spans="1:8" ht="12.75">
      <c r="A736" s="319" t="s">
        <v>251</v>
      </c>
      <c r="B736" s="281" t="s">
        <v>1482</v>
      </c>
      <c r="C736" s="320" t="s">
        <v>1483</v>
      </c>
      <c r="D736" s="320" t="s">
        <v>1484</v>
      </c>
      <c r="E736" s="281">
        <f t="shared" si="31"/>
        <v>52.67316666666667</v>
      </c>
      <c r="F736" s="281">
        <f t="shared" si="32"/>
        <v>-1.385</v>
      </c>
      <c r="G736" s="281" t="s">
        <v>1485</v>
      </c>
      <c r="H736" s="282"/>
    </row>
    <row r="737" spans="1:8" ht="12.75">
      <c r="A737" s="319" t="s">
        <v>251</v>
      </c>
      <c r="B737" s="281" t="s">
        <v>1486</v>
      </c>
      <c r="C737" s="320" t="s">
        <v>1487</v>
      </c>
      <c r="D737" s="320" t="s">
        <v>1488</v>
      </c>
      <c r="E737" s="281">
        <f t="shared" si="31"/>
        <v>52.67283333333334</v>
      </c>
      <c r="F737" s="281">
        <f t="shared" si="32"/>
        <v>-1.2891666666666666</v>
      </c>
      <c r="G737" s="281" t="s">
        <v>1489</v>
      </c>
      <c r="H737" s="282"/>
    </row>
    <row r="738" spans="1:8" ht="12.75">
      <c r="A738" s="319" t="s">
        <v>255</v>
      </c>
      <c r="B738" s="281" t="s">
        <v>1490</v>
      </c>
      <c r="C738" s="320" t="s">
        <v>1492</v>
      </c>
      <c r="D738" s="320" t="s">
        <v>1493</v>
      </c>
      <c r="E738" s="281">
        <f t="shared" si="31"/>
        <v>52.919333333333334</v>
      </c>
      <c r="F738" s="281">
        <f t="shared" si="32"/>
        <v>1.0733333333333333</v>
      </c>
      <c r="G738" s="281" t="s">
        <v>1494</v>
      </c>
      <c r="H738" s="282"/>
    </row>
    <row r="739" spans="1:8" ht="12.75">
      <c r="A739" s="319" t="s">
        <v>1495</v>
      </c>
      <c r="B739" s="281" t="s">
        <v>1496</v>
      </c>
      <c r="C739" s="320" t="s">
        <v>1497</v>
      </c>
      <c r="D739" s="320" t="s">
        <v>1498</v>
      </c>
      <c r="E739" s="281">
        <f t="shared" si="31"/>
        <v>56.4565</v>
      </c>
      <c r="F739" s="281">
        <f t="shared" si="32"/>
        <v>5.401</v>
      </c>
      <c r="G739" s="281" t="s">
        <v>1499</v>
      </c>
      <c r="H739" s="282"/>
    </row>
    <row r="740" spans="1:8" ht="12.75">
      <c r="A740" s="319" t="s">
        <v>928</v>
      </c>
      <c r="B740" s="281" t="s">
        <v>1500</v>
      </c>
      <c r="C740" s="320" t="s">
        <v>930</v>
      </c>
      <c r="D740" s="320" t="s">
        <v>1501</v>
      </c>
      <c r="E740" s="281">
        <f t="shared" si="31"/>
        <v>51.825833333333335</v>
      </c>
      <c r="F740" s="281">
        <f t="shared" si="32"/>
        <v>1.3195000000000001</v>
      </c>
      <c r="G740" s="281" t="s">
        <v>1502</v>
      </c>
      <c r="H740" s="282"/>
    </row>
    <row r="741" spans="1:8" ht="12.75">
      <c r="A741" s="319" t="s">
        <v>1503</v>
      </c>
      <c r="B741" s="281" t="s">
        <v>1504</v>
      </c>
      <c r="C741" s="320" t="s">
        <v>1505</v>
      </c>
      <c r="D741" s="320" t="s">
        <v>1506</v>
      </c>
      <c r="E741" s="281">
        <f t="shared" si="31"/>
        <v>50.123333333333335</v>
      </c>
      <c r="F741" s="281">
        <f t="shared" si="32"/>
        <v>5.509833333333333</v>
      </c>
      <c r="G741" s="281" t="s">
        <v>1507</v>
      </c>
      <c r="H741" s="282"/>
    </row>
    <row r="742" spans="1:8" ht="12.75">
      <c r="A742" s="319" t="s">
        <v>938</v>
      </c>
      <c r="B742" s="281" t="s">
        <v>1508</v>
      </c>
      <c r="C742" s="320" t="s">
        <v>1509</v>
      </c>
      <c r="D742" s="320" t="s">
        <v>1510</v>
      </c>
      <c r="E742" s="281">
        <f t="shared" si="31"/>
        <v>56.43516666666667</v>
      </c>
      <c r="F742" s="281">
        <f t="shared" si="32"/>
        <v>3.3715</v>
      </c>
      <c r="G742" s="281" t="s">
        <v>1511</v>
      </c>
      <c r="H742" s="282"/>
    </row>
    <row r="743" spans="1:8" ht="12.75">
      <c r="A743" s="319" t="s">
        <v>1512</v>
      </c>
      <c r="B743" s="281" t="s">
        <v>1513</v>
      </c>
      <c r="C743" s="320" t="s">
        <v>1517</v>
      </c>
      <c r="D743" s="320" t="s">
        <v>1518</v>
      </c>
      <c r="E743" s="281">
        <f t="shared" si="31"/>
        <v>50.42033333333333</v>
      </c>
      <c r="F743" s="281">
        <f t="shared" si="32"/>
        <v>4.1066666666666665</v>
      </c>
      <c r="G743" s="281" t="s">
        <v>1519</v>
      </c>
      <c r="H743" s="282"/>
    </row>
    <row r="744" spans="1:8" ht="12.75">
      <c r="A744" s="319" t="s">
        <v>2438</v>
      </c>
      <c r="B744" s="281" t="s">
        <v>1520</v>
      </c>
      <c r="C744" s="320" t="s">
        <v>1521</v>
      </c>
      <c r="D744" s="320" t="s">
        <v>1522</v>
      </c>
      <c r="E744" s="281">
        <f t="shared" si="31"/>
        <v>53.409666666666666</v>
      </c>
      <c r="F744" s="281">
        <f t="shared" si="32"/>
        <v>4.2861666666666665</v>
      </c>
      <c r="G744" s="281" t="s">
        <v>1523</v>
      </c>
      <c r="H744" s="282"/>
    </row>
    <row r="745" spans="1:8" ht="12.75">
      <c r="A745" s="319" t="s">
        <v>2445</v>
      </c>
      <c r="B745" s="281" t="s">
        <v>1524</v>
      </c>
      <c r="C745" s="320" t="s">
        <v>1525</v>
      </c>
      <c r="D745" s="320" t="s">
        <v>1526</v>
      </c>
      <c r="E745" s="281">
        <f t="shared" si="31"/>
        <v>50.50816666666667</v>
      </c>
      <c r="F745" s="281">
        <f t="shared" si="32"/>
        <v>2.4531666666666667</v>
      </c>
      <c r="G745" s="281" t="s">
        <v>1527</v>
      </c>
      <c r="H745" s="282"/>
    </row>
    <row r="746" spans="1:8" ht="12.75">
      <c r="A746" s="319" t="s">
        <v>1528</v>
      </c>
      <c r="B746" s="281" t="s">
        <v>1529</v>
      </c>
      <c r="C746" s="320" t="s">
        <v>1530</v>
      </c>
      <c r="D746" s="320" t="s">
        <v>1531</v>
      </c>
      <c r="E746" s="281">
        <f t="shared" si="31"/>
        <v>55.468666666666664</v>
      </c>
      <c r="F746" s="281">
        <f t="shared" si="32"/>
        <v>4.4715</v>
      </c>
      <c r="G746" s="281" t="s">
        <v>1079</v>
      </c>
      <c r="H746" s="282"/>
    </row>
    <row r="747" spans="1:8" ht="12.75">
      <c r="A747" s="319" t="s">
        <v>1528</v>
      </c>
      <c r="B747" s="281" t="s">
        <v>1532</v>
      </c>
      <c r="C747" s="320" t="s">
        <v>1533</v>
      </c>
      <c r="D747" s="320" t="s">
        <v>1534</v>
      </c>
      <c r="E747" s="281">
        <f t="shared" si="31"/>
        <v>55.540166666666664</v>
      </c>
      <c r="F747" s="281">
        <f t="shared" si="32"/>
        <v>4.6754999999999995</v>
      </c>
      <c r="G747" s="281" t="s">
        <v>1125</v>
      </c>
      <c r="H747" s="282"/>
    </row>
    <row r="748" spans="1:8" ht="12.75">
      <c r="A748" s="319" t="s">
        <v>1535</v>
      </c>
      <c r="B748" s="281" t="s">
        <v>1536</v>
      </c>
      <c r="C748" s="320" t="s">
        <v>1537</v>
      </c>
      <c r="D748" s="320" t="s">
        <v>1538</v>
      </c>
      <c r="E748" s="281">
        <f t="shared" si="31"/>
        <v>52.23683333333334</v>
      </c>
      <c r="F748" s="281">
        <f t="shared" si="32"/>
        <v>3.25</v>
      </c>
      <c r="G748" s="281" t="s">
        <v>1215</v>
      </c>
      <c r="H748" s="282"/>
    </row>
    <row r="749" spans="1:8" ht="12.75">
      <c r="A749" s="319" t="s">
        <v>351</v>
      </c>
      <c r="B749" s="281" t="s">
        <v>1539</v>
      </c>
      <c r="C749" s="320" t="s">
        <v>1540</v>
      </c>
      <c r="D749" s="320" t="s">
        <v>1541</v>
      </c>
      <c r="E749" s="281">
        <f t="shared" si="31"/>
        <v>51.20933333333333</v>
      </c>
      <c r="F749" s="281">
        <f t="shared" si="32"/>
        <v>0.13566666666666669</v>
      </c>
      <c r="G749" s="281" t="s">
        <v>1542</v>
      </c>
      <c r="H749" s="282"/>
    </row>
    <row r="750" spans="1:8" ht="12.75">
      <c r="A750" s="319" t="s">
        <v>1543</v>
      </c>
      <c r="B750" s="281" t="s">
        <v>1544</v>
      </c>
      <c r="C750" s="320" t="s">
        <v>1545</v>
      </c>
      <c r="D750" s="320" t="s">
        <v>1546</v>
      </c>
      <c r="E750" s="281">
        <f t="shared" si="31"/>
        <v>56.3</v>
      </c>
      <c r="F750" s="281">
        <f t="shared" si="32"/>
        <v>1.9921666666666666</v>
      </c>
      <c r="G750" s="281" t="s">
        <v>1507</v>
      </c>
      <c r="H750" s="282"/>
    </row>
    <row r="751" spans="1:8" ht="12.75">
      <c r="A751" s="319" t="s">
        <v>361</v>
      </c>
      <c r="B751" s="281" t="s">
        <v>1547</v>
      </c>
      <c r="C751" s="320" t="s">
        <v>363</v>
      </c>
      <c r="D751" s="320" t="s">
        <v>1548</v>
      </c>
      <c r="E751" s="281">
        <f t="shared" si="31"/>
        <v>51.352</v>
      </c>
      <c r="F751" s="281">
        <f t="shared" si="32"/>
        <v>-0.503</v>
      </c>
      <c r="G751" s="281" t="s">
        <v>1549</v>
      </c>
      <c r="H751" s="282"/>
    </row>
    <row r="752" spans="1:8" ht="12.75">
      <c r="A752" s="319" t="s">
        <v>1550</v>
      </c>
      <c r="B752" s="281" t="s">
        <v>1551</v>
      </c>
      <c r="C752" s="320" t="s">
        <v>1552</v>
      </c>
      <c r="D752" s="320" t="s">
        <v>1553</v>
      </c>
      <c r="E752" s="281">
        <f t="shared" si="31"/>
        <v>54.084833333333336</v>
      </c>
      <c r="F752" s="281">
        <f t="shared" si="32"/>
        <v>4.604333333333333</v>
      </c>
      <c r="G752" s="281" t="s">
        <v>1284</v>
      </c>
      <c r="H752" s="282"/>
    </row>
    <row r="753" spans="1:8" ht="12.75">
      <c r="A753" s="319" t="s">
        <v>2439</v>
      </c>
      <c r="B753" s="281" t="s">
        <v>1554</v>
      </c>
      <c r="C753" s="320" t="s">
        <v>1555</v>
      </c>
      <c r="D753" s="320" t="s">
        <v>1556</v>
      </c>
      <c r="E753" s="281">
        <f t="shared" si="31"/>
        <v>49.9735</v>
      </c>
      <c r="F753" s="281">
        <f t="shared" si="32"/>
        <v>6.319833333333333</v>
      </c>
      <c r="G753" s="281" t="s">
        <v>1557</v>
      </c>
      <c r="H753" s="282"/>
    </row>
    <row r="754" spans="1:8" ht="12.75">
      <c r="A754" s="319" t="s">
        <v>953</v>
      </c>
      <c r="B754" s="281" t="s">
        <v>1558</v>
      </c>
      <c r="C754" s="320" t="s">
        <v>1559</v>
      </c>
      <c r="D754" s="320" t="s">
        <v>1560</v>
      </c>
      <c r="E754" s="281">
        <f t="shared" si="31"/>
        <v>50.442166666666665</v>
      </c>
      <c r="F754" s="281">
        <f t="shared" si="32"/>
        <v>4.99</v>
      </c>
      <c r="G754" s="281" t="s">
        <v>1561</v>
      </c>
      <c r="H754" s="282"/>
    </row>
    <row r="755" spans="1:8" ht="12.75">
      <c r="A755" s="319" t="s">
        <v>1562</v>
      </c>
      <c r="B755" s="281" t="s">
        <v>1563</v>
      </c>
      <c r="C755" s="320" t="s">
        <v>1564</v>
      </c>
      <c r="D755" s="320" t="s">
        <v>1565</v>
      </c>
      <c r="E755" s="281">
        <f t="shared" si="31"/>
        <v>60.456833333333336</v>
      </c>
      <c r="F755" s="281">
        <f t="shared" si="32"/>
        <v>1.2078333333333333</v>
      </c>
      <c r="G755" s="281" t="s">
        <v>1566</v>
      </c>
      <c r="H755" s="282"/>
    </row>
    <row r="756" spans="1:8" ht="12.75">
      <c r="A756" s="319" t="s">
        <v>2447</v>
      </c>
      <c r="B756" s="281" t="s">
        <v>1567</v>
      </c>
      <c r="C756" s="320" t="s">
        <v>1568</v>
      </c>
      <c r="D756" s="320" t="s">
        <v>1569</v>
      </c>
      <c r="E756" s="281">
        <f t="shared" si="31"/>
        <v>49.908</v>
      </c>
      <c r="F756" s="281">
        <f t="shared" si="32"/>
        <v>6.287333333333334</v>
      </c>
      <c r="G756" s="281" t="s">
        <v>1570</v>
      </c>
      <c r="H756" s="282"/>
    </row>
    <row r="757" spans="1:8" ht="12.75">
      <c r="A757" s="319" t="s">
        <v>1571</v>
      </c>
      <c r="B757" s="281" t="s">
        <v>1572</v>
      </c>
      <c r="C757" s="320" t="s">
        <v>1573</v>
      </c>
      <c r="D757" s="320" t="s">
        <v>1574</v>
      </c>
      <c r="E757" s="281">
        <f t="shared" si="31"/>
        <v>57.55583333333333</v>
      </c>
      <c r="F757" s="281">
        <f t="shared" si="32"/>
        <v>1.8088333333333333</v>
      </c>
      <c r="G757" s="281" t="s">
        <v>1097</v>
      </c>
      <c r="H757" s="282"/>
    </row>
    <row r="758" spans="1:8" ht="12.75">
      <c r="A758" s="319" t="s">
        <v>1575</v>
      </c>
      <c r="B758" s="281" t="s">
        <v>1576</v>
      </c>
      <c r="C758" s="320" t="s">
        <v>1577</v>
      </c>
      <c r="D758" s="320" t="s">
        <v>1578</v>
      </c>
      <c r="E758" s="281">
        <f t="shared" si="31"/>
        <v>53.392833333333336</v>
      </c>
      <c r="F758" s="281">
        <f t="shared" si="32"/>
        <v>1.383</v>
      </c>
      <c r="G758" s="307">
        <v>333</v>
      </c>
      <c r="H758" s="282"/>
    </row>
    <row r="759" spans="1:8" ht="12.75">
      <c r="A759" s="319" t="s">
        <v>1579</v>
      </c>
      <c r="B759" s="281" t="s">
        <v>1580</v>
      </c>
      <c r="C759" s="320" t="s">
        <v>1581</v>
      </c>
      <c r="D759" s="320" t="s">
        <v>1582</v>
      </c>
      <c r="E759" s="281">
        <f t="shared" si="31"/>
        <v>53.78666666666667</v>
      </c>
      <c r="F759" s="281">
        <f t="shared" si="32"/>
        <v>1.204</v>
      </c>
      <c r="G759" s="281" t="s">
        <v>1104</v>
      </c>
      <c r="H759" s="282"/>
    </row>
    <row r="760" spans="1:8" ht="12.75">
      <c r="A760" s="319" t="s">
        <v>409</v>
      </c>
      <c r="B760" s="281" t="s">
        <v>1583</v>
      </c>
      <c r="C760" s="320" t="s">
        <v>1584</v>
      </c>
      <c r="D760" s="320" t="s">
        <v>1585</v>
      </c>
      <c r="E760" s="281">
        <f t="shared" si="31"/>
        <v>52.6205</v>
      </c>
      <c r="F760" s="281">
        <f t="shared" si="32"/>
        <v>-0.9226666666666666</v>
      </c>
      <c r="G760" s="281" t="s">
        <v>1084</v>
      </c>
      <c r="H760" s="282"/>
    </row>
    <row r="761" spans="1:8" ht="12.75">
      <c r="A761" s="319" t="s">
        <v>413</v>
      </c>
      <c r="B761" s="281" t="s">
        <v>1586</v>
      </c>
      <c r="C761" s="320" t="s">
        <v>1587</v>
      </c>
      <c r="D761" s="320" t="s">
        <v>1588</v>
      </c>
      <c r="E761" s="281">
        <f t="shared" si="31"/>
        <v>52.24</v>
      </c>
      <c r="F761" s="281">
        <f t="shared" si="32"/>
        <v>2.8713333333333333</v>
      </c>
      <c r="G761" s="281" t="s">
        <v>1125</v>
      </c>
      <c r="H761" s="282"/>
    </row>
    <row r="762" spans="1:8" ht="12.75">
      <c r="A762" s="319" t="s">
        <v>417</v>
      </c>
      <c r="B762" s="281" t="s">
        <v>1589</v>
      </c>
      <c r="C762" s="320" t="s">
        <v>1590</v>
      </c>
      <c r="D762" s="320" t="s">
        <v>1591</v>
      </c>
      <c r="E762" s="281">
        <f t="shared" si="31"/>
        <v>50.8255</v>
      </c>
      <c r="F762" s="281">
        <f t="shared" si="32"/>
        <v>0.29083333333333333</v>
      </c>
      <c r="G762" s="281" t="s">
        <v>1160</v>
      </c>
      <c r="H762" s="282"/>
    </row>
    <row r="763" spans="1:8" ht="12.75">
      <c r="A763" s="319" t="s">
        <v>429</v>
      </c>
      <c r="B763" s="281" t="s">
        <v>1592</v>
      </c>
      <c r="C763" s="320" t="s">
        <v>1593</v>
      </c>
      <c r="D763" s="320" t="s">
        <v>1594</v>
      </c>
      <c r="E763" s="281">
        <f t="shared" si="31"/>
        <v>52.86666666666667</v>
      </c>
      <c r="F763" s="281">
        <f t="shared" si="32"/>
        <v>2.769833333333333</v>
      </c>
      <c r="G763" s="281" t="s">
        <v>1595</v>
      </c>
      <c r="H763" s="282"/>
    </row>
    <row r="764" spans="1:8" ht="12.75">
      <c r="A764" s="319" t="s">
        <v>2440</v>
      </c>
      <c r="B764" s="281" t="s">
        <v>1596</v>
      </c>
      <c r="C764" s="320" t="s">
        <v>1603</v>
      </c>
      <c r="D764" s="320" t="s">
        <v>1604</v>
      </c>
      <c r="E764" s="281">
        <f t="shared" si="31"/>
        <v>54.968833333333336</v>
      </c>
      <c r="F764" s="281">
        <f t="shared" si="32"/>
        <v>1.358</v>
      </c>
      <c r="G764" s="281" t="s">
        <v>1605</v>
      </c>
      <c r="H764" s="282"/>
    </row>
    <row r="765" spans="1:8" ht="12.75">
      <c r="A765" s="319" t="s">
        <v>2441</v>
      </c>
      <c r="B765" s="281" t="s">
        <v>1606</v>
      </c>
      <c r="C765" s="320" t="s">
        <v>1607</v>
      </c>
      <c r="D765" s="320" t="s">
        <v>1608</v>
      </c>
      <c r="E765" s="281">
        <f t="shared" si="31"/>
        <v>51.8515</v>
      </c>
      <c r="F765" s="281">
        <f t="shared" si="32"/>
        <v>5.4065</v>
      </c>
      <c r="G765" s="281" t="s">
        <v>1220</v>
      </c>
      <c r="H765" s="282"/>
    </row>
    <row r="766" spans="1:8" ht="12.75">
      <c r="A766" s="319" t="s">
        <v>2808</v>
      </c>
      <c r="B766" s="281" t="s">
        <v>1609</v>
      </c>
      <c r="C766" s="320" t="s">
        <v>972</v>
      </c>
      <c r="D766" s="320" t="s">
        <v>1615</v>
      </c>
      <c r="E766" s="281">
        <f t="shared" si="31"/>
        <v>50.952666666666666</v>
      </c>
      <c r="F766" s="281">
        <f t="shared" si="32"/>
        <v>1.3526666666666667</v>
      </c>
      <c r="G766" s="281" t="s">
        <v>1120</v>
      </c>
      <c r="H766" s="282"/>
    </row>
    <row r="767" spans="1:8" ht="12.75">
      <c r="A767" s="319" t="s">
        <v>442</v>
      </c>
      <c r="B767" s="281" t="s">
        <v>1616</v>
      </c>
      <c r="C767" s="320" t="s">
        <v>1617</v>
      </c>
      <c r="D767" s="320" t="s">
        <v>1618</v>
      </c>
      <c r="E767" s="281">
        <f t="shared" si="31"/>
        <v>51.57383333333333</v>
      </c>
      <c r="F767" s="281">
        <f t="shared" si="32"/>
        <v>-0.6923333333333334</v>
      </c>
      <c r="G767" s="281" t="s">
        <v>1619</v>
      </c>
      <c r="H767" s="282"/>
    </row>
    <row r="768" spans="1:8" ht="12.75">
      <c r="A768" s="319" t="s">
        <v>442</v>
      </c>
      <c r="B768" s="281" t="s">
        <v>1616</v>
      </c>
      <c r="C768" s="320" t="s">
        <v>1620</v>
      </c>
      <c r="D768" s="320" t="s">
        <v>1621</v>
      </c>
      <c r="E768" s="281">
        <f t="shared" si="31"/>
        <v>51.57216666666667</v>
      </c>
      <c r="F768" s="281">
        <f t="shared" si="32"/>
        <v>-0.7011666666666667</v>
      </c>
      <c r="G768" s="281" t="s">
        <v>1619</v>
      </c>
      <c r="H768" s="282"/>
    </row>
    <row r="769" spans="1:8" ht="12.75">
      <c r="A769" s="319" t="s">
        <v>2446</v>
      </c>
      <c r="B769" s="281" t="s">
        <v>1622</v>
      </c>
      <c r="C769" s="320" t="s">
        <v>1623</v>
      </c>
      <c r="D769" s="320" t="s">
        <v>1624</v>
      </c>
      <c r="E769" s="281">
        <f t="shared" si="31"/>
        <v>50.57183333333333</v>
      </c>
      <c r="F769" s="281">
        <f t="shared" si="32"/>
        <v>1.2913333333333332</v>
      </c>
      <c r="G769" s="281" t="s">
        <v>1357</v>
      </c>
      <c r="H769" s="282"/>
    </row>
    <row r="770" spans="1:8" ht="12.75">
      <c r="A770" s="319" t="s">
        <v>463</v>
      </c>
      <c r="B770" s="281" t="s">
        <v>1625</v>
      </c>
      <c r="C770" s="320" t="s">
        <v>1626</v>
      </c>
      <c r="D770" s="320" t="s">
        <v>985</v>
      </c>
      <c r="E770" s="281">
        <f t="shared" si="31"/>
        <v>58.2085</v>
      </c>
      <c r="F770" s="281">
        <f t="shared" si="32"/>
        <v>6.3215</v>
      </c>
      <c r="G770" s="281" t="s">
        <v>1730</v>
      </c>
      <c r="H770" s="282"/>
    </row>
    <row r="771" spans="1:8" ht="12.75">
      <c r="A771" s="319" t="s">
        <v>482</v>
      </c>
      <c r="B771" s="281" t="s">
        <v>1731</v>
      </c>
      <c r="C771" s="320" t="s">
        <v>1732</v>
      </c>
      <c r="D771" s="320" t="s">
        <v>1733</v>
      </c>
      <c r="E771" s="281">
        <f t="shared" si="31"/>
        <v>59.876333333333335</v>
      </c>
      <c r="F771" s="281">
        <f t="shared" si="32"/>
        <v>1.289</v>
      </c>
      <c r="G771" s="281" t="s">
        <v>1734</v>
      </c>
      <c r="H771" s="282"/>
    </row>
    <row r="772" spans="1:8" ht="12.75">
      <c r="A772" s="319" t="s">
        <v>2448</v>
      </c>
      <c r="B772" s="281" t="s">
        <v>1606</v>
      </c>
      <c r="C772" s="320" t="s">
        <v>1735</v>
      </c>
      <c r="D772" s="320" t="s">
        <v>1736</v>
      </c>
      <c r="E772" s="281">
        <f t="shared" si="31"/>
        <v>59.853</v>
      </c>
      <c r="F772" s="281">
        <f t="shared" si="32"/>
        <v>1.2733333333333334</v>
      </c>
      <c r="G772" s="281" t="s">
        <v>1523</v>
      </c>
      <c r="H772" s="282"/>
    </row>
    <row r="773" spans="1:8" ht="12.75">
      <c r="A773" s="319" t="s">
        <v>486</v>
      </c>
      <c r="B773" s="281" t="s">
        <v>1737</v>
      </c>
      <c r="C773" s="320" t="s">
        <v>1738</v>
      </c>
      <c r="D773" s="320" t="s">
        <v>1739</v>
      </c>
      <c r="E773" s="281">
        <f t="shared" si="31"/>
        <v>51.601</v>
      </c>
      <c r="F773" s="281">
        <f t="shared" si="32"/>
        <v>4.058666666666666</v>
      </c>
      <c r="G773" s="281" t="s">
        <v>1740</v>
      </c>
      <c r="H773" s="282"/>
    </row>
    <row r="774" spans="1:8" ht="12.75">
      <c r="A774" s="319" t="s">
        <v>500</v>
      </c>
      <c r="B774" s="281" t="s">
        <v>1478</v>
      </c>
      <c r="C774" s="320" t="s">
        <v>1479</v>
      </c>
      <c r="D774" s="320" t="s">
        <v>1480</v>
      </c>
      <c r="E774" s="281">
        <f t="shared" si="31"/>
        <v>52.2925</v>
      </c>
      <c r="F774" s="281">
        <f t="shared" si="32"/>
        <v>0.7905</v>
      </c>
      <c r="G774" s="281" t="s">
        <v>1481</v>
      </c>
      <c r="H774" s="282"/>
    </row>
    <row r="775" spans="1:8" ht="12.75">
      <c r="A775" s="319" t="s">
        <v>1001</v>
      </c>
      <c r="B775" s="281" t="s">
        <v>1741</v>
      </c>
      <c r="C775" s="320" t="s">
        <v>1742</v>
      </c>
      <c r="D775" s="320" t="s">
        <v>1743</v>
      </c>
      <c r="E775" s="281">
        <f t="shared" si="31"/>
        <v>55.50183333333333</v>
      </c>
      <c r="F775" s="281">
        <f t="shared" si="32"/>
        <v>3.4246666666666665</v>
      </c>
      <c r="G775" s="281" t="s">
        <v>1744</v>
      </c>
      <c r="H775" s="282"/>
    </row>
    <row r="776" spans="1:8" ht="12.75">
      <c r="A776" s="319" t="s">
        <v>1745</v>
      </c>
      <c r="B776" s="281" t="s">
        <v>1746</v>
      </c>
      <c r="C776" s="320" t="s">
        <v>1747</v>
      </c>
      <c r="D776" s="320" t="s">
        <v>1748</v>
      </c>
      <c r="E776" s="281">
        <f t="shared" si="31"/>
        <v>54.55566666666667</v>
      </c>
      <c r="F776" s="281">
        <f t="shared" si="32"/>
        <v>1.3335</v>
      </c>
      <c r="G776" s="281" t="s">
        <v>1749</v>
      </c>
      <c r="H776" s="282"/>
    </row>
    <row r="777" spans="1:8" ht="12.75">
      <c r="A777" s="319" t="s">
        <v>1018</v>
      </c>
      <c r="B777" s="281" t="s">
        <v>1750</v>
      </c>
      <c r="C777" s="320" t="s">
        <v>1751</v>
      </c>
      <c r="D777" s="320" t="s">
        <v>1752</v>
      </c>
      <c r="E777" s="281">
        <f t="shared" si="31"/>
        <v>55.308</v>
      </c>
      <c r="F777" s="281">
        <f t="shared" si="32"/>
        <v>4.7765</v>
      </c>
      <c r="G777" s="281" t="s">
        <v>1753</v>
      </c>
      <c r="H777" s="282"/>
    </row>
    <row r="778" spans="1:8" ht="12.75">
      <c r="A778" s="319" t="s">
        <v>539</v>
      </c>
      <c r="B778" s="281" t="s">
        <v>1754</v>
      </c>
      <c r="C778" s="320" t="s">
        <v>1755</v>
      </c>
      <c r="D778" s="320" t="s">
        <v>1756</v>
      </c>
      <c r="E778" s="281">
        <f t="shared" si="31"/>
        <v>60.73616666666667</v>
      </c>
      <c r="F778" s="281">
        <f t="shared" si="32"/>
        <v>0.8186666666666667</v>
      </c>
      <c r="G778" s="281" t="s">
        <v>1116</v>
      </c>
      <c r="H778" s="282"/>
    </row>
    <row r="779" spans="1:8" ht="12.75">
      <c r="A779" s="319" t="s">
        <v>2442</v>
      </c>
      <c r="B779" s="281" t="s">
        <v>1757</v>
      </c>
      <c r="C779" s="320" t="s">
        <v>1758</v>
      </c>
      <c r="D779" s="320" t="s">
        <v>1759</v>
      </c>
      <c r="E779" s="281">
        <f t="shared" si="31"/>
        <v>54.0425</v>
      </c>
      <c r="F779" s="281">
        <f t="shared" si="32"/>
        <v>3.1721666666666666</v>
      </c>
      <c r="G779" s="281" t="s">
        <v>1760</v>
      </c>
      <c r="H779" s="282"/>
    </row>
    <row r="780" spans="1:8" ht="12.75">
      <c r="A780" s="319" t="s">
        <v>557</v>
      </c>
      <c r="B780" s="281" t="s">
        <v>1761</v>
      </c>
      <c r="C780" s="320" t="s">
        <v>1762</v>
      </c>
      <c r="D780" s="320" t="s">
        <v>1763</v>
      </c>
      <c r="E780" s="281">
        <f t="shared" si="31"/>
        <v>53.75083333333333</v>
      </c>
      <c r="F780" s="281">
        <f t="shared" si="32"/>
        <v>2.8503333333333334</v>
      </c>
      <c r="G780" s="281" t="s">
        <v>1259</v>
      </c>
      <c r="H780" s="282"/>
    </row>
    <row r="781" spans="1:8" ht="12.75">
      <c r="A781" s="319" t="s">
        <v>568</v>
      </c>
      <c r="B781" s="281" t="s">
        <v>1764</v>
      </c>
      <c r="C781" s="320" t="s">
        <v>1054</v>
      </c>
      <c r="D781" s="320" t="s">
        <v>1765</v>
      </c>
      <c r="E781" s="281">
        <f t="shared" si="31"/>
        <v>52.62433333333333</v>
      </c>
      <c r="F781" s="281">
        <f t="shared" si="32"/>
        <v>3.1515</v>
      </c>
      <c r="G781" s="281" t="s">
        <v>1104</v>
      </c>
      <c r="H781" s="282"/>
    </row>
    <row r="782" spans="1:8" ht="12.75">
      <c r="A782" s="319" t="s">
        <v>572</v>
      </c>
      <c r="B782" s="281" t="s">
        <v>1766</v>
      </c>
      <c r="C782" s="320" t="s">
        <v>1767</v>
      </c>
      <c r="D782" s="320" t="s">
        <v>1768</v>
      </c>
      <c r="E782" s="281">
        <f t="shared" si="31"/>
        <v>54.8555</v>
      </c>
      <c r="F782" s="281">
        <f t="shared" si="32"/>
        <v>4.937166666666666</v>
      </c>
      <c r="G782" s="281" t="s">
        <v>1143</v>
      </c>
      <c r="H782" s="282"/>
    </row>
    <row r="783" spans="1:8" ht="12.75">
      <c r="A783" s="319" t="s">
        <v>1769</v>
      </c>
      <c r="B783" s="281" t="s">
        <v>1770</v>
      </c>
      <c r="C783" s="320" t="s">
        <v>1771</v>
      </c>
      <c r="D783" s="320" t="s">
        <v>1772</v>
      </c>
      <c r="E783" s="281">
        <f t="shared" si="31"/>
        <v>51.851333333333336</v>
      </c>
      <c r="F783" s="281">
        <f t="shared" si="32"/>
        <v>0.9561666666666666</v>
      </c>
      <c r="G783" s="281" t="s">
        <v>1773</v>
      </c>
      <c r="H783" s="282"/>
    </row>
    <row r="784" spans="1:8" ht="12.75">
      <c r="A784" s="319" t="s">
        <v>1774</v>
      </c>
      <c r="B784" s="281" t="s">
        <v>1775</v>
      </c>
      <c r="C784" s="320" t="s">
        <v>2906</v>
      </c>
      <c r="D784" s="320" t="s">
        <v>2907</v>
      </c>
      <c r="E784" s="281">
        <f t="shared" si="31"/>
        <v>53.184</v>
      </c>
      <c r="F784" s="281">
        <f t="shared" si="32"/>
        <v>2.6195</v>
      </c>
      <c r="G784" s="281" t="s">
        <v>1776</v>
      </c>
      <c r="H784" s="282"/>
    </row>
    <row r="785" spans="1:8" ht="12.75">
      <c r="A785" s="319" t="s">
        <v>601</v>
      </c>
      <c r="B785" s="281" t="s">
        <v>1777</v>
      </c>
      <c r="C785" s="320" t="s">
        <v>1778</v>
      </c>
      <c r="D785" s="320" t="s">
        <v>1779</v>
      </c>
      <c r="E785" s="281">
        <f t="shared" si="31"/>
        <v>58.44133333333333</v>
      </c>
      <c r="F785" s="281">
        <f t="shared" si="32"/>
        <v>3.057</v>
      </c>
      <c r="G785" s="281" t="s">
        <v>1780</v>
      </c>
      <c r="H785" s="282"/>
    </row>
    <row r="786" spans="1:8" ht="12.75">
      <c r="A786" s="319" t="s">
        <v>617</v>
      </c>
      <c r="B786" s="281" t="s">
        <v>1781</v>
      </c>
      <c r="C786" s="320" t="s">
        <v>1782</v>
      </c>
      <c r="D786" s="320" t="s">
        <v>1783</v>
      </c>
      <c r="E786" s="281">
        <f t="shared" si="31"/>
        <v>53.3355</v>
      </c>
      <c r="F786" s="281">
        <f t="shared" si="32"/>
        <v>2.154</v>
      </c>
      <c r="G786" s="281" t="s">
        <v>1148</v>
      </c>
      <c r="H786" s="282"/>
    </row>
    <row r="787" spans="1:8" ht="12.75">
      <c r="A787" s="319" t="s">
        <v>1784</v>
      </c>
      <c r="B787" s="281" t="s">
        <v>1785</v>
      </c>
      <c r="C787" s="320" t="s">
        <v>1786</v>
      </c>
      <c r="D787" s="320" t="s">
        <v>1787</v>
      </c>
      <c r="E787" s="281">
        <f t="shared" si="31"/>
        <v>51.4515</v>
      </c>
      <c r="F787" s="281">
        <f t="shared" si="32"/>
        <v>0.8733333333333333</v>
      </c>
      <c r="G787" s="281" t="s">
        <v>1470</v>
      </c>
      <c r="H787" s="282"/>
    </row>
    <row r="788" spans="1:8" ht="13.5" thickBot="1">
      <c r="A788" s="324" t="s">
        <v>1067</v>
      </c>
      <c r="B788" s="325" t="s">
        <v>1788</v>
      </c>
      <c r="C788" s="326" t="s">
        <v>1789</v>
      </c>
      <c r="D788" s="326" t="s">
        <v>1790</v>
      </c>
      <c r="E788" s="325">
        <f t="shared" si="31"/>
        <v>50.93783333333333</v>
      </c>
      <c r="F788" s="325">
        <f t="shared" si="32"/>
        <v>2.6576666666666666</v>
      </c>
      <c r="G788" s="327" t="s">
        <v>1542</v>
      </c>
      <c r="H788" s="282"/>
    </row>
    <row r="789" spans="1:8" ht="13.5" thickBot="1">
      <c r="A789" s="283" t="s">
        <v>1822</v>
      </c>
      <c r="B789" s="284" t="s">
        <v>1791</v>
      </c>
      <c r="C789" s="265" t="s">
        <v>1823</v>
      </c>
      <c r="D789" s="265" t="s">
        <v>1824</v>
      </c>
      <c r="E789" s="265">
        <f t="shared" si="31"/>
        <v>57.05</v>
      </c>
      <c r="F789" s="265">
        <f aca="true" t="shared" si="33" ref="F789:F852">IF(LEFT(D789,1)="W",MID(D789,2,3)+(MID(D789,5,5)/60),-MID(D789,2,3)-(MID(D789,5,5)/60))</f>
        <v>2.501666666666667</v>
      </c>
      <c r="G789" s="330" t="s">
        <v>1793</v>
      </c>
      <c r="H789" s="328" t="s">
        <v>2945</v>
      </c>
    </row>
    <row r="790" spans="1:8" ht="12.75">
      <c r="A790" s="283" t="s">
        <v>3488</v>
      </c>
      <c r="B790" s="284" t="s">
        <v>1791</v>
      </c>
      <c r="C790" s="265" t="s">
        <v>1825</v>
      </c>
      <c r="D790" s="265" t="s">
        <v>1826</v>
      </c>
      <c r="E790" s="265">
        <f aca="true" t="shared" si="34" ref="E790:E853">MID(C790,2,2)+(MID(C790,4,5)/60)</f>
        <v>57.34283333333333</v>
      </c>
      <c r="F790" s="265">
        <f t="shared" si="33"/>
        <v>2.6141666666666667</v>
      </c>
      <c r="G790" s="265"/>
      <c r="H790" s="328" t="s">
        <v>2945</v>
      </c>
    </row>
    <row r="791" spans="1:8" ht="12.75">
      <c r="A791" s="283" t="s">
        <v>1827</v>
      </c>
      <c r="B791" s="284" t="s">
        <v>1791</v>
      </c>
      <c r="C791" s="265" t="s">
        <v>1828</v>
      </c>
      <c r="D791" s="265" t="s">
        <v>1829</v>
      </c>
      <c r="E791" s="265">
        <f t="shared" si="34"/>
        <v>57.38583333333333</v>
      </c>
      <c r="F791" s="265">
        <f t="shared" si="33"/>
        <v>2.4008333333333334</v>
      </c>
      <c r="G791" s="265"/>
      <c r="H791" s="329" t="s">
        <v>2945</v>
      </c>
    </row>
    <row r="792" spans="1:8" ht="12.75">
      <c r="A792" s="283" t="s">
        <v>1830</v>
      </c>
      <c r="B792" s="284" t="s">
        <v>1791</v>
      </c>
      <c r="C792" s="265" t="s">
        <v>1831</v>
      </c>
      <c r="D792" s="265" t="s">
        <v>1832</v>
      </c>
      <c r="E792" s="265">
        <f t="shared" si="34"/>
        <v>57.507</v>
      </c>
      <c r="F792" s="265">
        <f t="shared" si="33"/>
        <v>1.7766666666666668</v>
      </c>
      <c r="G792" s="265"/>
      <c r="H792" s="329" t="s">
        <v>2945</v>
      </c>
    </row>
    <row r="793" spans="1:8" ht="12.75">
      <c r="A793" s="283" t="s">
        <v>1833</v>
      </c>
      <c r="B793" s="284" t="s">
        <v>1791</v>
      </c>
      <c r="C793" s="265" t="s">
        <v>1834</v>
      </c>
      <c r="D793" s="265" t="s">
        <v>1835</v>
      </c>
      <c r="E793" s="265">
        <f t="shared" si="34"/>
        <v>57.538666666666664</v>
      </c>
      <c r="F793" s="265">
        <f t="shared" si="33"/>
        <v>2.46</v>
      </c>
      <c r="G793" s="265"/>
      <c r="H793" s="329" t="s">
        <v>2945</v>
      </c>
    </row>
    <row r="794" spans="1:8" ht="12.75">
      <c r="A794" s="283" t="s">
        <v>1836</v>
      </c>
      <c r="B794" s="284" t="s">
        <v>1791</v>
      </c>
      <c r="C794" s="265" t="s">
        <v>1837</v>
      </c>
      <c r="D794" s="265" t="s">
        <v>1838</v>
      </c>
      <c r="E794" s="265">
        <f t="shared" si="34"/>
        <v>54.86333333333333</v>
      </c>
      <c r="F794" s="265">
        <f t="shared" si="33"/>
        <v>6.273333333333333</v>
      </c>
      <c r="G794" s="265"/>
      <c r="H794" s="329" t="s">
        <v>1839</v>
      </c>
    </row>
    <row r="795" spans="1:8" ht="12.75">
      <c r="A795" s="283" t="s">
        <v>1840</v>
      </c>
      <c r="B795" s="284" t="s">
        <v>1791</v>
      </c>
      <c r="C795" s="265" t="s">
        <v>1841</v>
      </c>
      <c r="D795" s="265" t="s">
        <v>1842</v>
      </c>
      <c r="E795" s="265">
        <f t="shared" si="34"/>
        <v>54.6205</v>
      </c>
      <c r="F795" s="265">
        <f t="shared" si="33"/>
        <v>6.533833333333334</v>
      </c>
      <c r="G795" s="265"/>
      <c r="H795" s="329" t="s">
        <v>1839</v>
      </c>
    </row>
    <row r="796" spans="1:8" ht="12.75">
      <c r="A796" s="283" t="s">
        <v>1843</v>
      </c>
      <c r="B796" s="284" t="s">
        <v>1791</v>
      </c>
      <c r="C796" s="265" t="s">
        <v>1844</v>
      </c>
      <c r="D796" s="265" t="s">
        <v>1845</v>
      </c>
      <c r="E796" s="265">
        <f t="shared" si="34"/>
        <v>54.6075</v>
      </c>
      <c r="F796" s="265">
        <f t="shared" si="33"/>
        <v>6.0095</v>
      </c>
      <c r="G796" s="265"/>
      <c r="H796" s="329" t="s">
        <v>1839</v>
      </c>
    </row>
    <row r="797" spans="1:8" ht="12.75">
      <c r="A797" s="283" t="s">
        <v>1846</v>
      </c>
      <c r="B797" s="284" t="s">
        <v>1791</v>
      </c>
      <c r="C797" s="265" t="s">
        <v>1847</v>
      </c>
      <c r="D797" s="265" t="s">
        <v>1848</v>
      </c>
      <c r="E797" s="265">
        <f t="shared" si="34"/>
        <v>54.6805</v>
      </c>
      <c r="F797" s="265">
        <f t="shared" si="33"/>
        <v>5.9816666666666665</v>
      </c>
      <c r="G797" s="265"/>
      <c r="H797" s="329" t="s">
        <v>1839</v>
      </c>
    </row>
    <row r="798" spans="1:8" ht="12.75">
      <c r="A798" s="283" t="s">
        <v>1849</v>
      </c>
      <c r="B798" s="284" t="s">
        <v>1791</v>
      </c>
      <c r="C798" s="265" t="s">
        <v>1850</v>
      </c>
      <c r="D798" s="265" t="s">
        <v>1851</v>
      </c>
      <c r="E798" s="265">
        <f t="shared" si="34"/>
        <v>54.85333333333333</v>
      </c>
      <c r="F798" s="265">
        <f t="shared" si="33"/>
        <v>5.825333333333333</v>
      </c>
      <c r="G798" s="265"/>
      <c r="H798" s="329" t="s">
        <v>1839</v>
      </c>
    </row>
    <row r="799" spans="1:8" ht="12.75">
      <c r="A799" s="283" t="s">
        <v>1852</v>
      </c>
      <c r="B799" s="284" t="s">
        <v>1791</v>
      </c>
      <c r="C799" s="265" t="s">
        <v>1853</v>
      </c>
      <c r="D799" s="265" t="s">
        <v>1859</v>
      </c>
      <c r="E799" s="265">
        <f t="shared" si="34"/>
        <v>54.425</v>
      </c>
      <c r="F799" s="265">
        <f t="shared" si="33"/>
        <v>6.4475</v>
      </c>
      <c r="G799" s="265"/>
      <c r="H799" s="329" t="s">
        <v>1839</v>
      </c>
    </row>
    <row r="800" spans="1:8" ht="12.75">
      <c r="A800" s="283" t="s">
        <v>1860</v>
      </c>
      <c r="B800" s="284" t="s">
        <v>1791</v>
      </c>
      <c r="C800" s="265" t="s">
        <v>1861</v>
      </c>
      <c r="D800" s="265" t="s">
        <v>1862</v>
      </c>
      <c r="E800" s="265">
        <f t="shared" si="34"/>
        <v>54.75783333333333</v>
      </c>
      <c r="F800" s="265">
        <f t="shared" si="33"/>
        <v>6.4945</v>
      </c>
      <c r="G800" s="265"/>
      <c r="H800" s="329" t="s">
        <v>1839</v>
      </c>
    </row>
    <row r="801" spans="1:8" ht="12.75">
      <c r="A801" s="283" t="s">
        <v>1863</v>
      </c>
      <c r="B801" s="284" t="s">
        <v>1791</v>
      </c>
      <c r="C801" s="265" t="s">
        <v>1864</v>
      </c>
      <c r="D801" s="265" t="s">
        <v>1865</v>
      </c>
      <c r="E801" s="265">
        <f t="shared" si="34"/>
        <v>54.55083333333333</v>
      </c>
      <c r="F801" s="265">
        <f t="shared" si="33"/>
        <v>5.745833333333334</v>
      </c>
      <c r="G801" s="265"/>
      <c r="H801" s="329" t="s">
        <v>1866</v>
      </c>
    </row>
    <row r="802" spans="1:8" ht="12.75">
      <c r="A802" s="283" t="s">
        <v>1867</v>
      </c>
      <c r="B802" s="284" t="s">
        <v>1791</v>
      </c>
      <c r="C802" s="265" t="s">
        <v>1868</v>
      </c>
      <c r="D802" s="265" t="s">
        <v>1869</v>
      </c>
      <c r="E802" s="265">
        <f t="shared" si="34"/>
        <v>54.675</v>
      </c>
      <c r="F802" s="265">
        <f t="shared" si="33"/>
        <v>5.618</v>
      </c>
      <c r="G802" s="265"/>
      <c r="H802" s="329" t="s">
        <v>1866</v>
      </c>
    </row>
    <row r="803" spans="1:8" ht="12.75">
      <c r="A803" s="283" t="s">
        <v>1870</v>
      </c>
      <c r="B803" s="284" t="s">
        <v>1791</v>
      </c>
      <c r="C803" s="265" t="s">
        <v>1871</v>
      </c>
      <c r="D803" s="265" t="s">
        <v>1872</v>
      </c>
      <c r="E803" s="265">
        <f t="shared" si="34"/>
        <v>54.46033333333333</v>
      </c>
      <c r="F803" s="265">
        <f t="shared" si="33"/>
        <v>5.832833333333333</v>
      </c>
      <c r="G803" s="265"/>
      <c r="H803" s="329" t="s">
        <v>1866</v>
      </c>
    </row>
    <row r="804" spans="1:8" ht="12.75">
      <c r="A804" s="283" t="s">
        <v>1873</v>
      </c>
      <c r="B804" s="284" t="s">
        <v>1791</v>
      </c>
      <c r="C804" s="265" t="s">
        <v>1874</v>
      </c>
      <c r="D804" s="265" t="s">
        <v>1875</v>
      </c>
      <c r="E804" s="265">
        <f t="shared" si="34"/>
        <v>54.752833333333335</v>
      </c>
      <c r="F804" s="265">
        <f t="shared" si="33"/>
        <v>5.7095</v>
      </c>
      <c r="G804" s="265"/>
      <c r="H804" s="329" t="s">
        <v>1866</v>
      </c>
    </row>
    <row r="805" spans="1:8" ht="12.75">
      <c r="A805" s="283" t="s">
        <v>1876</v>
      </c>
      <c r="B805" s="284" t="s">
        <v>1791</v>
      </c>
      <c r="C805" s="265" t="s">
        <v>1877</v>
      </c>
      <c r="D805" s="265" t="s">
        <v>1878</v>
      </c>
      <c r="E805" s="265">
        <f t="shared" si="34"/>
        <v>57.59616666666667</v>
      </c>
      <c r="F805" s="265">
        <f t="shared" si="33"/>
        <v>7.156666666666666</v>
      </c>
      <c r="G805" s="265"/>
      <c r="H805" s="329" t="s">
        <v>3048</v>
      </c>
    </row>
    <row r="806" spans="1:8" ht="12.75">
      <c r="A806" s="283" t="s">
        <v>1879</v>
      </c>
      <c r="B806" s="284" t="s">
        <v>1791</v>
      </c>
      <c r="C806" s="265" t="s">
        <v>1880</v>
      </c>
      <c r="D806" s="265" t="s">
        <v>1881</v>
      </c>
      <c r="E806" s="265">
        <f t="shared" si="34"/>
        <v>57.52616666666667</v>
      </c>
      <c r="F806" s="265">
        <f t="shared" si="33"/>
        <v>7.6945</v>
      </c>
      <c r="G806" s="265"/>
      <c r="H806" s="329" t="s">
        <v>3048</v>
      </c>
    </row>
    <row r="807" spans="1:8" ht="12.75">
      <c r="A807" s="283" t="s">
        <v>2634</v>
      </c>
      <c r="B807" s="284" t="s">
        <v>1791</v>
      </c>
      <c r="C807" s="285" t="s">
        <v>2635</v>
      </c>
      <c r="D807" s="285" t="s">
        <v>2636</v>
      </c>
      <c r="E807" s="265">
        <f t="shared" si="34"/>
        <v>51.276666666666664</v>
      </c>
      <c r="F807" s="265">
        <f t="shared" si="33"/>
        <v>-0.18166666666666667</v>
      </c>
      <c r="G807" s="265"/>
      <c r="H807" s="329" t="s">
        <v>2803</v>
      </c>
    </row>
    <row r="808" spans="1:8" ht="12.75">
      <c r="A808" s="283" t="s">
        <v>1819</v>
      </c>
      <c r="B808" s="284" t="s">
        <v>1791</v>
      </c>
      <c r="C808" s="285" t="s">
        <v>1820</v>
      </c>
      <c r="D808" s="285" t="s">
        <v>1821</v>
      </c>
      <c r="E808" s="265">
        <f t="shared" si="34"/>
        <v>53.91883333333333</v>
      </c>
      <c r="F808" s="265">
        <f t="shared" si="33"/>
        <v>3.0453333333333332</v>
      </c>
      <c r="G808" s="265"/>
      <c r="H808" s="329" t="s">
        <v>3080</v>
      </c>
    </row>
    <row r="809" spans="1:8" ht="12.75">
      <c r="A809" s="283" t="s">
        <v>1882</v>
      </c>
      <c r="B809" s="284" t="s">
        <v>1791</v>
      </c>
      <c r="C809" s="265" t="s">
        <v>1820</v>
      </c>
      <c r="D809" s="265" t="s">
        <v>1821</v>
      </c>
      <c r="E809" s="265">
        <f t="shared" si="34"/>
        <v>53.91883333333333</v>
      </c>
      <c r="F809" s="265">
        <f t="shared" si="33"/>
        <v>3.0453333333333332</v>
      </c>
      <c r="G809" s="265"/>
      <c r="H809" s="329" t="s">
        <v>3080</v>
      </c>
    </row>
    <row r="810" spans="1:8" ht="12.75">
      <c r="A810" s="283" t="s">
        <v>1883</v>
      </c>
      <c r="B810" s="284" t="s">
        <v>1791</v>
      </c>
      <c r="C810" s="265" t="s">
        <v>1884</v>
      </c>
      <c r="D810" s="265" t="s">
        <v>1588</v>
      </c>
      <c r="E810" s="265">
        <f t="shared" si="34"/>
        <v>53.7825</v>
      </c>
      <c r="F810" s="265">
        <f t="shared" si="33"/>
        <v>2.8713333333333333</v>
      </c>
      <c r="G810" s="265"/>
      <c r="H810" s="329" t="s">
        <v>3080</v>
      </c>
    </row>
    <row r="811" spans="1:8" ht="12.75">
      <c r="A811" s="283" t="s">
        <v>1885</v>
      </c>
      <c r="B811" s="284" t="s">
        <v>1791</v>
      </c>
      <c r="C811" s="265" t="s">
        <v>1886</v>
      </c>
      <c r="D811" s="265" t="s">
        <v>1887</v>
      </c>
      <c r="E811" s="265">
        <f t="shared" si="34"/>
        <v>53.696333333333335</v>
      </c>
      <c r="F811" s="265">
        <f t="shared" si="33"/>
        <v>2.9705</v>
      </c>
      <c r="G811" s="265"/>
      <c r="H811" s="329" t="s">
        <v>3080</v>
      </c>
    </row>
    <row r="812" spans="1:8" ht="12.75">
      <c r="A812" s="283" t="s">
        <v>1888</v>
      </c>
      <c r="B812" s="284" t="s">
        <v>1791</v>
      </c>
      <c r="C812" s="265" t="s">
        <v>1889</v>
      </c>
      <c r="D812" s="265" t="s">
        <v>1890</v>
      </c>
      <c r="E812" s="265">
        <f t="shared" si="34"/>
        <v>53.848333333333336</v>
      </c>
      <c r="F812" s="265">
        <f t="shared" si="33"/>
        <v>2.9903333333333335</v>
      </c>
      <c r="G812" s="265"/>
      <c r="H812" s="329" t="s">
        <v>3080</v>
      </c>
    </row>
    <row r="813" spans="1:8" ht="12.75">
      <c r="A813" s="283" t="s">
        <v>1891</v>
      </c>
      <c r="B813" s="284" t="s">
        <v>1791</v>
      </c>
      <c r="C813" s="265" t="s">
        <v>1892</v>
      </c>
      <c r="D813" s="265" t="s">
        <v>1893</v>
      </c>
      <c r="E813" s="265">
        <f t="shared" si="34"/>
        <v>50.68333333333333</v>
      </c>
      <c r="F813" s="265">
        <f t="shared" si="33"/>
        <v>1.9471666666666665</v>
      </c>
      <c r="G813" s="265"/>
      <c r="H813" s="329" t="s">
        <v>3102</v>
      </c>
    </row>
    <row r="814" spans="1:8" ht="12.75">
      <c r="A814" s="283" t="s">
        <v>1894</v>
      </c>
      <c r="B814" s="284" t="s">
        <v>1791</v>
      </c>
      <c r="C814" s="265" t="s">
        <v>1895</v>
      </c>
      <c r="D814" s="265" t="s">
        <v>1896</v>
      </c>
      <c r="E814" s="265">
        <f t="shared" si="34"/>
        <v>50.91166666666667</v>
      </c>
      <c r="F814" s="265">
        <f t="shared" si="33"/>
        <v>1.657</v>
      </c>
      <c r="G814" s="265"/>
      <c r="H814" s="329" t="s">
        <v>3102</v>
      </c>
    </row>
    <row r="815" spans="1:8" ht="12.75">
      <c r="A815" s="283" t="s">
        <v>580</v>
      </c>
      <c r="B815" s="284" t="s">
        <v>1791</v>
      </c>
      <c r="C815" s="265" t="s">
        <v>1897</v>
      </c>
      <c r="D815" s="265" t="s">
        <v>1898</v>
      </c>
      <c r="E815" s="265">
        <f t="shared" si="34"/>
        <v>50.85</v>
      </c>
      <c r="F815" s="265">
        <f t="shared" si="33"/>
        <v>2.078333333333333</v>
      </c>
      <c r="G815" s="265"/>
      <c r="H815" s="329" t="s">
        <v>3102</v>
      </c>
    </row>
    <row r="816" spans="1:8" ht="12.75">
      <c r="A816" s="283" t="s">
        <v>1899</v>
      </c>
      <c r="B816" s="284" t="s">
        <v>1791</v>
      </c>
      <c r="C816" s="265" t="s">
        <v>1900</v>
      </c>
      <c r="D816" s="265" t="s">
        <v>1901</v>
      </c>
      <c r="E816" s="265">
        <f t="shared" si="34"/>
        <v>51.406333333333336</v>
      </c>
      <c r="F816" s="265">
        <f t="shared" si="33"/>
        <v>2.6628333333333334</v>
      </c>
      <c r="G816" s="265"/>
      <c r="H816" s="329" t="s">
        <v>3118</v>
      </c>
    </row>
    <row r="817" spans="1:8" ht="12.75">
      <c r="A817" s="283" t="s">
        <v>1902</v>
      </c>
      <c r="B817" s="284" t="s">
        <v>1791</v>
      </c>
      <c r="C817" s="265" t="s">
        <v>1903</v>
      </c>
      <c r="D817" s="265" t="s">
        <v>1904</v>
      </c>
      <c r="E817" s="265">
        <f t="shared" si="34"/>
        <v>51.37833333333333</v>
      </c>
      <c r="F817" s="265">
        <f t="shared" si="33"/>
        <v>2.357</v>
      </c>
      <c r="G817" s="265"/>
      <c r="H817" s="329" t="s">
        <v>3118</v>
      </c>
    </row>
    <row r="818" spans="1:8" ht="12.75">
      <c r="A818" s="283" t="s">
        <v>1905</v>
      </c>
      <c r="B818" s="284" t="s">
        <v>1791</v>
      </c>
      <c r="C818" s="265" t="s">
        <v>1906</v>
      </c>
      <c r="D818" s="265" t="s">
        <v>1907</v>
      </c>
      <c r="E818" s="265">
        <f t="shared" si="34"/>
        <v>51.279666666666664</v>
      </c>
      <c r="F818" s="265">
        <f t="shared" si="33"/>
        <v>2.8013333333333335</v>
      </c>
      <c r="G818" s="265"/>
      <c r="H818" s="329" t="s">
        <v>3118</v>
      </c>
    </row>
    <row r="819" spans="1:8" ht="12.75">
      <c r="A819" s="283" t="s">
        <v>1908</v>
      </c>
      <c r="B819" s="284" t="s">
        <v>1791</v>
      </c>
      <c r="C819" s="265" t="s">
        <v>1909</v>
      </c>
      <c r="D819" s="265" t="s">
        <v>1910</v>
      </c>
      <c r="E819" s="265">
        <f t="shared" si="34"/>
        <v>51.325</v>
      </c>
      <c r="F819" s="265">
        <f t="shared" si="33"/>
        <v>2.595</v>
      </c>
      <c r="G819" s="265"/>
      <c r="H819" s="329" t="s">
        <v>3118</v>
      </c>
    </row>
    <row r="820" spans="1:8" ht="12.75">
      <c r="A820" s="283" t="s">
        <v>1911</v>
      </c>
      <c r="B820" s="284" t="s">
        <v>1791</v>
      </c>
      <c r="C820" s="265" t="s">
        <v>1912</v>
      </c>
      <c r="D820" s="265" t="s">
        <v>1913</v>
      </c>
      <c r="E820" s="265">
        <f t="shared" si="34"/>
        <v>51.439166666666665</v>
      </c>
      <c r="F820" s="265">
        <f t="shared" si="33"/>
        <v>2.8513333333333333</v>
      </c>
      <c r="G820" s="265"/>
      <c r="H820" s="329" t="s">
        <v>3118</v>
      </c>
    </row>
    <row r="821" spans="1:8" ht="12.75">
      <c r="A821" s="283" t="s">
        <v>1914</v>
      </c>
      <c r="B821" s="284" t="s">
        <v>1791</v>
      </c>
      <c r="C821" s="265" t="s">
        <v>1915</v>
      </c>
      <c r="D821" s="265" t="s">
        <v>1916</v>
      </c>
      <c r="E821" s="265">
        <f t="shared" si="34"/>
        <v>51.43</v>
      </c>
      <c r="F821" s="265">
        <f t="shared" si="33"/>
        <v>2.735</v>
      </c>
      <c r="G821" s="265"/>
      <c r="H821" s="329" t="s">
        <v>3118</v>
      </c>
    </row>
    <row r="822" spans="1:8" ht="12.75">
      <c r="A822" s="283" t="s">
        <v>1917</v>
      </c>
      <c r="B822" s="284" t="s">
        <v>1791</v>
      </c>
      <c r="C822" s="265" t="s">
        <v>1918</v>
      </c>
      <c r="D822" s="265" t="s">
        <v>1919</v>
      </c>
      <c r="E822" s="265">
        <f t="shared" si="34"/>
        <v>51.425333333333334</v>
      </c>
      <c r="F822" s="265">
        <f t="shared" si="33"/>
        <v>2.5166666666666666</v>
      </c>
      <c r="G822" s="265"/>
      <c r="H822" s="329" t="s">
        <v>3118</v>
      </c>
    </row>
    <row r="823" spans="1:8" ht="12.75">
      <c r="A823" s="283" t="s">
        <v>1920</v>
      </c>
      <c r="B823" s="284" t="s">
        <v>1791</v>
      </c>
      <c r="C823" s="265" t="s">
        <v>1921</v>
      </c>
      <c r="D823" s="265" t="s">
        <v>1919</v>
      </c>
      <c r="E823" s="265">
        <f t="shared" si="34"/>
        <v>51.492</v>
      </c>
      <c r="F823" s="265">
        <f t="shared" si="33"/>
        <v>2.5166666666666666</v>
      </c>
      <c r="G823" s="265"/>
      <c r="H823" s="329" t="s">
        <v>3118</v>
      </c>
    </row>
    <row r="824" spans="1:8" ht="12.75">
      <c r="A824" s="283" t="s">
        <v>1922</v>
      </c>
      <c r="B824" s="284" t="s">
        <v>1791</v>
      </c>
      <c r="C824" s="265" t="s">
        <v>1923</v>
      </c>
      <c r="D824" s="265" t="s">
        <v>1924</v>
      </c>
      <c r="E824" s="265">
        <f t="shared" si="34"/>
        <v>51.29216666666667</v>
      </c>
      <c r="F824" s="265">
        <f t="shared" si="33"/>
        <v>2.4486666666666665</v>
      </c>
      <c r="G824" s="265"/>
      <c r="H824" s="329" t="s">
        <v>3118</v>
      </c>
    </row>
    <row r="825" spans="1:8" ht="12.75">
      <c r="A825" s="283" t="s">
        <v>1925</v>
      </c>
      <c r="B825" s="284" t="s">
        <v>1791</v>
      </c>
      <c r="C825" s="265" t="s">
        <v>1926</v>
      </c>
      <c r="D825" s="265" t="s">
        <v>1927</v>
      </c>
      <c r="E825" s="265">
        <f t="shared" si="34"/>
        <v>51.345</v>
      </c>
      <c r="F825" s="265">
        <f t="shared" si="33"/>
        <v>2.9721666666666664</v>
      </c>
      <c r="G825" s="265"/>
      <c r="H825" s="329" t="s">
        <v>3118</v>
      </c>
    </row>
    <row r="826" spans="1:8" ht="12.75">
      <c r="A826" s="283" t="s">
        <v>1928</v>
      </c>
      <c r="B826" s="284" t="s">
        <v>1791</v>
      </c>
      <c r="C826" s="265" t="s">
        <v>1929</v>
      </c>
      <c r="D826" s="265" t="s">
        <v>1930</v>
      </c>
      <c r="E826" s="265">
        <f t="shared" si="34"/>
        <v>51.48883333333333</v>
      </c>
      <c r="F826" s="265">
        <f t="shared" si="33"/>
        <v>2.693</v>
      </c>
      <c r="G826" s="265"/>
      <c r="H826" s="329" t="s">
        <v>1931</v>
      </c>
    </row>
    <row r="827" spans="1:8" ht="12.75">
      <c r="A827" s="283" t="s">
        <v>1932</v>
      </c>
      <c r="B827" s="284" t="s">
        <v>1791</v>
      </c>
      <c r="C827" s="265" t="s">
        <v>1933</v>
      </c>
      <c r="D827" s="265" t="s">
        <v>1934</v>
      </c>
      <c r="E827" s="265">
        <f t="shared" si="34"/>
        <v>51.61116666666667</v>
      </c>
      <c r="F827" s="265">
        <f t="shared" si="33"/>
        <v>2.6436666666666664</v>
      </c>
      <c r="G827" s="265"/>
      <c r="H827" s="329" t="s">
        <v>1931</v>
      </c>
    </row>
    <row r="828" spans="1:8" ht="12.75">
      <c r="A828" s="283" t="s">
        <v>1935</v>
      </c>
      <c r="B828" s="284" t="s">
        <v>1791</v>
      </c>
      <c r="C828" s="265" t="s">
        <v>1933</v>
      </c>
      <c r="D828" s="265" t="s">
        <v>1936</v>
      </c>
      <c r="E828" s="265">
        <f t="shared" si="34"/>
        <v>51.61116666666667</v>
      </c>
      <c r="F828" s="265">
        <f t="shared" si="33"/>
        <v>2.5183333333333335</v>
      </c>
      <c r="G828" s="265"/>
      <c r="H828" s="329" t="s">
        <v>1931</v>
      </c>
    </row>
    <row r="829" spans="1:8" ht="12.75">
      <c r="A829" s="283" t="s">
        <v>1937</v>
      </c>
      <c r="B829" s="284" t="s">
        <v>1791</v>
      </c>
      <c r="C829" s="265" t="s">
        <v>1938</v>
      </c>
      <c r="D829" s="265" t="s">
        <v>1939</v>
      </c>
      <c r="E829" s="265">
        <f t="shared" si="34"/>
        <v>51.725</v>
      </c>
      <c r="F829" s="265">
        <f t="shared" si="33"/>
        <v>1.5466666666666666</v>
      </c>
      <c r="G829" s="265"/>
      <c r="H829" s="329" t="s">
        <v>3122</v>
      </c>
    </row>
    <row r="830" spans="1:8" ht="12.75">
      <c r="A830" s="283" t="s">
        <v>1940</v>
      </c>
      <c r="B830" s="284" t="s">
        <v>1791</v>
      </c>
      <c r="C830" s="265" t="s">
        <v>1941</v>
      </c>
      <c r="D830" s="265" t="s">
        <v>1942</v>
      </c>
      <c r="E830" s="265">
        <f t="shared" si="34"/>
        <v>51.806666666666665</v>
      </c>
      <c r="F830" s="265">
        <f t="shared" si="33"/>
        <v>1.6366666666666667</v>
      </c>
      <c r="G830" s="265"/>
      <c r="H830" s="329" t="s">
        <v>3122</v>
      </c>
    </row>
    <row r="831" spans="1:8" ht="12.75">
      <c r="A831" s="283" t="s">
        <v>1943</v>
      </c>
      <c r="B831" s="284" t="s">
        <v>1791</v>
      </c>
      <c r="C831" s="265" t="s">
        <v>1944</v>
      </c>
      <c r="D831" s="265" t="s">
        <v>1945</v>
      </c>
      <c r="E831" s="265">
        <f t="shared" si="34"/>
        <v>51.87166666666667</v>
      </c>
      <c r="F831" s="265">
        <f t="shared" si="33"/>
        <v>1.4816666666666667</v>
      </c>
      <c r="G831" s="265"/>
      <c r="H831" s="329" t="s">
        <v>3122</v>
      </c>
    </row>
    <row r="832" spans="1:8" ht="12.75">
      <c r="A832" s="283" t="s">
        <v>1946</v>
      </c>
      <c r="B832" s="284" t="s">
        <v>1791</v>
      </c>
      <c r="C832" s="265" t="s">
        <v>1947</v>
      </c>
      <c r="D832" s="265" t="s">
        <v>1948</v>
      </c>
      <c r="E832" s="265">
        <f t="shared" si="34"/>
        <v>51.655</v>
      </c>
      <c r="F832" s="265">
        <f t="shared" si="33"/>
        <v>1.5866666666666667</v>
      </c>
      <c r="G832" s="265"/>
      <c r="H832" s="329" t="s">
        <v>3122</v>
      </c>
    </row>
    <row r="833" spans="1:8" ht="12.75">
      <c r="A833" s="283" t="s">
        <v>1949</v>
      </c>
      <c r="B833" s="284" t="s">
        <v>1791</v>
      </c>
      <c r="C833" s="265" t="s">
        <v>1950</v>
      </c>
      <c r="D833" s="265" t="s">
        <v>441</v>
      </c>
      <c r="E833" s="265">
        <f t="shared" si="34"/>
        <v>51.75333333333333</v>
      </c>
      <c r="F833" s="265">
        <f t="shared" si="33"/>
        <v>1.3566666666666667</v>
      </c>
      <c r="G833" s="265"/>
      <c r="H833" s="329" t="s">
        <v>3122</v>
      </c>
    </row>
    <row r="834" spans="1:8" ht="12.75">
      <c r="A834" s="283" t="s">
        <v>1951</v>
      </c>
      <c r="B834" s="284" t="s">
        <v>1791</v>
      </c>
      <c r="C834" s="265" t="s">
        <v>1952</v>
      </c>
      <c r="D834" s="265" t="s">
        <v>1953</v>
      </c>
      <c r="E834" s="265">
        <f t="shared" si="34"/>
        <v>51.693333333333335</v>
      </c>
      <c r="F834" s="265">
        <f t="shared" si="33"/>
        <v>1.69</v>
      </c>
      <c r="G834" s="265"/>
      <c r="H834" s="329" t="s">
        <v>3122</v>
      </c>
    </row>
    <row r="835" spans="1:8" ht="12.75">
      <c r="A835" s="283" t="s">
        <v>1805</v>
      </c>
      <c r="B835" s="284" t="s">
        <v>1791</v>
      </c>
      <c r="C835" s="265" t="s">
        <v>1806</v>
      </c>
      <c r="D835" s="265" t="s">
        <v>1807</v>
      </c>
      <c r="E835" s="265">
        <f t="shared" si="34"/>
        <v>51.8375</v>
      </c>
      <c r="F835" s="265">
        <f t="shared" si="33"/>
        <v>1.8358333333333334</v>
      </c>
      <c r="G835" s="265"/>
      <c r="H835" s="329" t="s">
        <v>3122</v>
      </c>
    </row>
    <row r="836" spans="1:8" ht="12.75">
      <c r="A836" s="283" t="s">
        <v>1954</v>
      </c>
      <c r="B836" s="284" t="s">
        <v>1791</v>
      </c>
      <c r="C836" s="265" t="s">
        <v>1955</v>
      </c>
      <c r="D836" s="265" t="s">
        <v>1956</v>
      </c>
      <c r="E836" s="265">
        <f t="shared" si="34"/>
        <v>51.45666666666666</v>
      </c>
      <c r="F836" s="265">
        <f t="shared" si="33"/>
        <v>3.151666666666667</v>
      </c>
      <c r="G836" s="265"/>
      <c r="H836" s="329" t="s">
        <v>1175</v>
      </c>
    </row>
    <row r="837" spans="1:8" ht="12.75">
      <c r="A837" s="283" t="s">
        <v>1957</v>
      </c>
      <c r="B837" s="284" t="s">
        <v>1791</v>
      </c>
      <c r="C837" s="265" t="s">
        <v>1958</v>
      </c>
      <c r="D837" s="265" t="s">
        <v>1959</v>
      </c>
      <c r="E837" s="265">
        <f t="shared" si="34"/>
        <v>51.37583333333333</v>
      </c>
      <c r="F837" s="265">
        <f t="shared" si="33"/>
        <v>3.1188333333333333</v>
      </c>
      <c r="G837" s="265"/>
      <c r="H837" s="329" t="s">
        <v>1175</v>
      </c>
    </row>
    <row r="838" spans="1:8" ht="12.75">
      <c r="A838" s="283" t="s">
        <v>1960</v>
      </c>
      <c r="B838" s="284" t="s">
        <v>1791</v>
      </c>
      <c r="C838" s="265" t="s">
        <v>1900</v>
      </c>
      <c r="D838" s="265" t="s">
        <v>1961</v>
      </c>
      <c r="E838" s="265">
        <f t="shared" si="34"/>
        <v>51.406333333333336</v>
      </c>
      <c r="F838" s="265">
        <f t="shared" si="33"/>
        <v>3.1705</v>
      </c>
      <c r="G838" s="265"/>
      <c r="H838" s="329" t="s">
        <v>1175</v>
      </c>
    </row>
    <row r="839" spans="1:8" ht="12.75">
      <c r="A839" s="283" t="s">
        <v>1962</v>
      </c>
      <c r="B839" s="284" t="s">
        <v>1791</v>
      </c>
      <c r="C839" s="265" t="s">
        <v>1963</v>
      </c>
      <c r="D839" s="265" t="s">
        <v>1964</v>
      </c>
      <c r="E839" s="265">
        <f t="shared" si="34"/>
        <v>51.53216666666667</v>
      </c>
      <c r="F839" s="265">
        <f t="shared" si="33"/>
        <v>3.5733333333333333</v>
      </c>
      <c r="G839" s="265"/>
      <c r="H839" s="329" t="s">
        <v>1175</v>
      </c>
    </row>
    <row r="840" spans="1:8" ht="12.75">
      <c r="A840" s="283" t="s">
        <v>2890</v>
      </c>
      <c r="B840" s="284" t="s">
        <v>1791</v>
      </c>
      <c r="C840" s="265" t="s">
        <v>1965</v>
      </c>
      <c r="D840" s="265" t="s">
        <v>2892</v>
      </c>
      <c r="E840" s="265">
        <f t="shared" si="34"/>
        <v>51.20583333333333</v>
      </c>
      <c r="F840" s="265">
        <f t="shared" si="33"/>
        <v>3.475</v>
      </c>
      <c r="G840" s="265"/>
      <c r="H840" s="329" t="s">
        <v>1175</v>
      </c>
    </row>
    <row r="841" spans="1:8" ht="12.75">
      <c r="A841" s="283" t="s">
        <v>1966</v>
      </c>
      <c r="B841" s="284" t="s">
        <v>1791</v>
      </c>
      <c r="C841" s="265" t="s">
        <v>1967</v>
      </c>
      <c r="D841" s="265" t="s">
        <v>1968</v>
      </c>
      <c r="E841" s="265">
        <f t="shared" si="34"/>
        <v>51.40133333333333</v>
      </c>
      <c r="F841" s="265">
        <f t="shared" si="33"/>
        <v>3.5555</v>
      </c>
      <c r="G841" s="265"/>
      <c r="H841" s="329" t="s">
        <v>1175</v>
      </c>
    </row>
    <row r="842" spans="1:8" ht="12.75">
      <c r="A842" s="283" t="s">
        <v>1969</v>
      </c>
      <c r="B842" s="284" t="s">
        <v>1791</v>
      </c>
      <c r="C842" s="265" t="s">
        <v>1970</v>
      </c>
      <c r="D842" s="265" t="s">
        <v>1971</v>
      </c>
      <c r="E842" s="265">
        <f t="shared" si="34"/>
        <v>51.38133333333333</v>
      </c>
      <c r="F842" s="265">
        <f t="shared" si="33"/>
        <v>3.5575</v>
      </c>
      <c r="G842" s="265"/>
      <c r="H842" s="329" t="s">
        <v>1175</v>
      </c>
    </row>
    <row r="843" spans="1:8" ht="12.75">
      <c r="A843" s="283" t="s">
        <v>1972</v>
      </c>
      <c r="B843" s="284" t="s">
        <v>1791</v>
      </c>
      <c r="C843" s="265" t="s">
        <v>1973</v>
      </c>
      <c r="D843" s="265" t="s">
        <v>1974</v>
      </c>
      <c r="E843" s="265">
        <f t="shared" si="34"/>
        <v>51.46</v>
      </c>
      <c r="F843" s="265">
        <f t="shared" si="33"/>
        <v>3.2824999999999998</v>
      </c>
      <c r="G843" s="265"/>
      <c r="H843" s="329" t="s">
        <v>1175</v>
      </c>
    </row>
    <row r="844" spans="1:8" ht="12.75">
      <c r="A844" s="283" t="s">
        <v>1975</v>
      </c>
      <c r="B844" s="284" t="s">
        <v>1791</v>
      </c>
      <c r="C844" s="265" t="s">
        <v>1976</v>
      </c>
      <c r="D844" s="265" t="s">
        <v>1977</v>
      </c>
      <c r="E844" s="265">
        <f t="shared" si="34"/>
        <v>54.9955</v>
      </c>
      <c r="F844" s="265">
        <f t="shared" si="33"/>
        <v>3.0675</v>
      </c>
      <c r="G844" s="265"/>
      <c r="H844" s="329" t="s">
        <v>3166</v>
      </c>
    </row>
    <row r="845" spans="1:8" ht="12.75">
      <c r="A845" s="283" t="s">
        <v>1978</v>
      </c>
      <c r="B845" s="284" t="s">
        <v>1791</v>
      </c>
      <c r="C845" s="265" t="s">
        <v>1603</v>
      </c>
      <c r="D845" s="265" t="s">
        <v>1979</v>
      </c>
      <c r="E845" s="265">
        <f t="shared" si="34"/>
        <v>54.968833333333336</v>
      </c>
      <c r="F845" s="265">
        <f t="shared" si="33"/>
        <v>2.4621666666666666</v>
      </c>
      <c r="G845" s="265"/>
      <c r="H845" s="329" t="s">
        <v>3166</v>
      </c>
    </row>
    <row r="846" spans="1:8" ht="12.75">
      <c r="A846" s="283" t="s">
        <v>1980</v>
      </c>
      <c r="B846" s="284" t="s">
        <v>1791</v>
      </c>
      <c r="C846" s="265" t="s">
        <v>1981</v>
      </c>
      <c r="D846" s="265" t="s">
        <v>1982</v>
      </c>
      <c r="E846" s="265">
        <f t="shared" si="34"/>
        <v>54.6645</v>
      </c>
      <c r="F846" s="265">
        <f t="shared" si="33"/>
        <v>2.7503333333333333</v>
      </c>
      <c r="G846" s="265"/>
      <c r="H846" s="329" t="s">
        <v>3166</v>
      </c>
    </row>
    <row r="847" spans="1:8" ht="12.75">
      <c r="A847" s="283" t="s">
        <v>1983</v>
      </c>
      <c r="B847" s="284" t="s">
        <v>1791</v>
      </c>
      <c r="C847" s="265" t="s">
        <v>1984</v>
      </c>
      <c r="D847" s="265" t="s">
        <v>1997</v>
      </c>
      <c r="E847" s="265">
        <f t="shared" si="34"/>
        <v>54.824666666666666</v>
      </c>
      <c r="F847" s="265">
        <f t="shared" si="33"/>
        <v>3.1611666666666665</v>
      </c>
      <c r="G847" s="265"/>
      <c r="H847" s="329" t="s">
        <v>3166</v>
      </c>
    </row>
    <row r="848" spans="1:8" ht="12.75">
      <c r="A848" s="283" t="s">
        <v>1998</v>
      </c>
      <c r="B848" s="284" t="s">
        <v>1791</v>
      </c>
      <c r="C848" s="265" t="s">
        <v>1999</v>
      </c>
      <c r="D848" s="265" t="s">
        <v>2000</v>
      </c>
      <c r="E848" s="265">
        <f t="shared" si="34"/>
        <v>49.70883333333333</v>
      </c>
      <c r="F848" s="265">
        <f t="shared" si="33"/>
        <v>2.199666666666667</v>
      </c>
      <c r="G848" s="265"/>
      <c r="H848" s="329" t="s">
        <v>2001</v>
      </c>
    </row>
    <row r="849" spans="1:8" ht="12.75">
      <c r="A849" s="283" t="s">
        <v>2002</v>
      </c>
      <c r="B849" s="284" t="s">
        <v>1791</v>
      </c>
      <c r="C849" s="265" t="s">
        <v>2003</v>
      </c>
      <c r="D849" s="265" t="s">
        <v>2004</v>
      </c>
      <c r="E849" s="265">
        <f t="shared" si="34"/>
        <v>49.516666666666666</v>
      </c>
      <c r="F849" s="265">
        <f t="shared" si="33"/>
        <v>1.8833333333333333</v>
      </c>
      <c r="G849" s="265"/>
      <c r="H849" s="329" t="s">
        <v>2001</v>
      </c>
    </row>
    <row r="850" spans="1:8" ht="12.75">
      <c r="A850" s="283" t="s">
        <v>2005</v>
      </c>
      <c r="B850" s="284" t="s">
        <v>1791</v>
      </c>
      <c r="C850" s="265" t="s">
        <v>2003</v>
      </c>
      <c r="D850" s="265" t="s">
        <v>2004</v>
      </c>
      <c r="E850" s="265">
        <f t="shared" si="34"/>
        <v>49.516666666666666</v>
      </c>
      <c r="F850" s="265">
        <f t="shared" si="33"/>
        <v>1.8833333333333333</v>
      </c>
      <c r="G850" s="265"/>
      <c r="H850" s="329" t="s">
        <v>2001</v>
      </c>
    </row>
    <row r="851" spans="1:8" ht="12.75">
      <c r="A851" s="283" t="s">
        <v>2006</v>
      </c>
      <c r="B851" s="284" t="s">
        <v>1791</v>
      </c>
      <c r="C851" s="265" t="s">
        <v>2007</v>
      </c>
      <c r="D851" s="265" t="s">
        <v>2008</v>
      </c>
      <c r="E851" s="265">
        <f t="shared" si="34"/>
        <v>49.71666666666667</v>
      </c>
      <c r="F851" s="265">
        <f t="shared" si="33"/>
        <v>1.9333333333333333</v>
      </c>
      <c r="G851" s="265"/>
      <c r="H851" s="329" t="s">
        <v>2001</v>
      </c>
    </row>
    <row r="852" spans="1:8" ht="12.75">
      <c r="A852" s="283" t="s">
        <v>2009</v>
      </c>
      <c r="B852" s="284" t="s">
        <v>1791</v>
      </c>
      <c r="C852" s="265" t="s">
        <v>2010</v>
      </c>
      <c r="D852" s="265" t="s">
        <v>2011</v>
      </c>
      <c r="E852" s="265">
        <f t="shared" si="34"/>
        <v>49.36666666666667</v>
      </c>
      <c r="F852" s="265">
        <f t="shared" si="33"/>
        <v>1.8</v>
      </c>
      <c r="G852" s="265"/>
      <c r="H852" s="329" t="s">
        <v>2001</v>
      </c>
    </row>
    <row r="853" spans="1:8" ht="12.75">
      <c r="A853" s="283" t="s">
        <v>2012</v>
      </c>
      <c r="B853" s="284" t="s">
        <v>1791</v>
      </c>
      <c r="C853" s="265" t="s">
        <v>2007</v>
      </c>
      <c r="D853" s="265" t="s">
        <v>2013</v>
      </c>
      <c r="E853" s="265">
        <f t="shared" si="34"/>
        <v>49.71666666666667</v>
      </c>
      <c r="F853" s="265">
        <f aca="true" t="shared" si="35" ref="F853:F917">IF(LEFT(D853,1)="W",MID(D853,2,3)+(MID(D853,5,5)/60),-MID(D853,2,3)-(MID(D853,5,5)/60))</f>
        <v>2.3666666666666667</v>
      </c>
      <c r="G853" s="265"/>
      <c r="H853" s="329" t="s">
        <v>2001</v>
      </c>
    </row>
    <row r="854" spans="1:8" ht="12.75">
      <c r="A854" s="283" t="s">
        <v>2014</v>
      </c>
      <c r="B854" s="284" t="s">
        <v>1791</v>
      </c>
      <c r="C854" s="265" t="s">
        <v>2015</v>
      </c>
      <c r="D854" s="265" t="s">
        <v>2016</v>
      </c>
      <c r="E854" s="265">
        <f aca="true" t="shared" si="36" ref="E854:E918">MID(C854,2,2)+(MID(C854,4,5)/60)</f>
        <v>49.18333333333333</v>
      </c>
      <c r="F854" s="265">
        <f t="shared" si="35"/>
        <v>2.25</v>
      </c>
      <c r="G854" s="265"/>
      <c r="H854" s="329" t="s">
        <v>2001</v>
      </c>
    </row>
    <row r="855" spans="1:8" ht="12.75">
      <c r="A855" s="283" t="s">
        <v>2017</v>
      </c>
      <c r="B855" s="284" t="s">
        <v>1791</v>
      </c>
      <c r="C855" s="265" t="s">
        <v>2018</v>
      </c>
      <c r="D855" s="265" t="s">
        <v>2019</v>
      </c>
      <c r="E855" s="265">
        <f t="shared" si="36"/>
        <v>48.88333333333333</v>
      </c>
      <c r="F855" s="265">
        <f t="shared" si="35"/>
        <v>1.65</v>
      </c>
      <c r="G855" s="265"/>
      <c r="H855" s="329" t="s">
        <v>2001</v>
      </c>
    </row>
    <row r="856" spans="1:8" ht="12.75">
      <c r="A856" s="283" t="s">
        <v>2020</v>
      </c>
      <c r="B856" s="284" t="s">
        <v>1791</v>
      </c>
      <c r="C856" s="265" t="s">
        <v>2021</v>
      </c>
      <c r="D856" s="265" t="s">
        <v>2019</v>
      </c>
      <c r="E856" s="265">
        <f t="shared" si="36"/>
        <v>48.833333333333336</v>
      </c>
      <c r="F856" s="265">
        <f t="shared" si="35"/>
        <v>1.65</v>
      </c>
      <c r="G856" s="265"/>
      <c r="H856" s="329" t="s">
        <v>2001</v>
      </c>
    </row>
    <row r="857" spans="1:8" ht="12.75">
      <c r="A857" s="283" t="s">
        <v>2022</v>
      </c>
      <c r="B857" s="284" t="s">
        <v>1791</v>
      </c>
      <c r="C857" s="265" t="s">
        <v>2023</v>
      </c>
      <c r="D857" s="265" t="s">
        <v>2941</v>
      </c>
      <c r="E857" s="265">
        <f t="shared" si="36"/>
        <v>48.85</v>
      </c>
      <c r="F857" s="265">
        <f t="shared" si="35"/>
        <v>3</v>
      </c>
      <c r="G857" s="265"/>
      <c r="H857" s="329" t="s">
        <v>2001</v>
      </c>
    </row>
    <row r="858" spans="1:8" ht="12.75">
      <c r="A858" s="283" t="s">
        <v>2025</v>
      </c>
      <c r="B858" s="284" t="s">
        <v>1791</v>
      </c>
      <c r="C858" s="265" t="s">
        <v>2026</v>
      </c>
      <c r="D858" s="265" t="s">
        <v>2027</v>
      </c>
      <c r="E858" s="265">
        <f t="shared" si="36"/>
        <v>48.95</v>
      </c>
      <c r="F858" s="265">
        <f t="shared" si="35"/>
        <v>2.1333333333333333</v>
      </c>
      <c r="G858" s="265"/>
      <c r="H858" s="329" t="s">
        <v>2001</v>
      </c>
    </row>
    <row r="859" spans="1:8" ht="12.75">
      <c r="A859" s="283" t="s">
        <v>2028</v>
      </c>
      <c r="B859" s="284" t="s">
        <v>1791</v>
      </c>
      <c r="C859" s="265" t="s">
        <v>2029</v>
      </c>
      <c r="D859" s="265" t="s">
        <v>2030</v>
      </c>
      <c r="E859" s="265">
        <f t="shared" si="36"/>
        <v>49.507</v>
      </c>
      <c r="F859" s="265">
        <f t="shared" si="35"/>
        <v>2.5086666666666666</v>
      </c>
      <c r="G859" s="265"/>
      <c r="H859" s="329" t="s">
        <v>2001</v>
      </c>
    </row>
    <row r="860" spans="1:8" ht="12.75">
      <c r="A860" s="283" t="s">
        <v>2031</v>
      </c>
      <c r="B860" s="284" t="s">
        <v>1791</v>
      </c>
      <c r="C860" s="265" t="s">
        <v>2032</v>
      </c>
      <c r="D860" s="265" t="s">
        <v>2033</v>
      </c>
      <c r="E860" s="265">
        <f t="shared" si="36"/>
        <v>49.166666666666664</v>
      </c>
      <c r="F860" s="265">
        <f t="shared" si="35"/>
        <v>2.033333333333333</v>
      </c>
      <c r="G860" s="265"/>
      <c r="H860" s="329" t="s">
        <v>2001</v>
      </c>
    </row>
    <row r="861" spans="1:8" ht="12.75">
      <c r="A861" s="283" t="s">
        <v>2034</v>
      </c>
      <c r="B861" s="284" t="s">
        <v>1791</v>
      </c>
      <c r="C861" s="265" t="s">
        <v>2035</v>
      </c>
      <c r="D861" s="265" t="s">
        <v>2036</v>
      </c>
      <c r="E861" s="265">
        <f t="shared" si="36"/>
        <v>49.233333333333334</v>
      </c>
      <c r="F861" s="265">
        <f t="shared" si="35"/>
        <v>1.6333333333333333</v>
      </c>
      <c r="G861" s="265"/>
      <c r="H861" s="329" t="s">
        <v>2001</v>
      </c>
    </row>
    <row r="862" spans="1:8" ht="12.75">
      <c r="A862" s="283" t="s">
        <v>2037</v>
      </c>
      <c r="B862" s="284" t="s">
        <v>1791</v>
      </c>
      <c r="C862" s="265" t="s">
        <v>2026</v>
      </c>
      <c r="D862" s="265" t="s">
        <v>2038</v>
      </c>
      <c r="E862" s="265">
        <f t="shared" si="36"/>
        <v>48.95</v>
      </c>
      <c r="F862" s="265">
        <f t="shared" si="35"/>
        <v>2.3</v>
      </c>
      <c r="G862" s="265"/>
      <c r="H862" s="329" t="s">
        <v>2001</v>
      </c>
    </row>
    <row r="863" spans="1:8" ht="12.75">
      <c r="A863" s="283" t="s">
        <v>2039</v>
      </c>
      <c r="B863" s="284" t="s">
        <v>1791</v>
      </c>
      <c r="C863" s="265" t="s">
        <v>2040</v>
      </c>
      <c r="D863" s="265" t="s">
        <v>2041</v>
      </c>
      <c r="E863" s="265">
        <f t="shared" si="36"/>
        <v>52.45783333333333</v>
      </c>
      <c r="F863" s="265">
        <f t="shared" si="35"/>
        <v>1.2463333333333333</v>
      </c>
      <c r="G863" s="265"/>
      <c r="H863" s="329" t="s">
        <v>2798</v>
      </c>
    </row>
    <row r="864" spans="1:8" ht="12.75">
      <c r="A864" s="283" t="s">
        <v>2042</v>
      </c>
      <c r="B864" s="284" t="s">
        <v>1791</v>
      </c>
      <c r="C864" s="265" t="s">
        <v>2043</v>
      </c>
      <c r="D864" s="265" t="s">
        <v>2044</v>
      </c>
      <c r="E864" s="265">
        <f t="shared" si="36"/>
        <v>52.2725</v>
      </c>
      <c r="F864" s="265">
        <f t="shared" si="35"/>
        <v>1.3845</v>
      </c>
      <c r="G864" s="265"/>
      <c r="H864" s="329" t="s">
        <v>2798</v>
      </c>
    </row>
    <row r="865" spans="1:8" ht="12.75">
      <c r="A865" s="283" t="s">
        <v>2045</v>
      </c>
      <c r="B865" s="284" t="s">
        <v>1791</v>
      </c>
      <c r="C865" s="265" t="s">
        <v>2046</v>
      </c>
      <c r="D865" s="265" t="s">
        <v>2047</v>
      </c>
      <c r="E865" s="265">
        <f t="shared" si="36"/>
        <v>52.326166666666666</v>
      </c>
      <c r="F865" s="265">
        <f t="shared" si="35"/>
        <v>1.3263333333333334</v>
      </c>
      <c r="G865" s="265"/>
      <c r="H865" s="329" t="s">
        <v>2798</v>
      </c>
    </row>
    <row r="866" spans="1:8" ht="12.75">
      <c r="A866" s="283" t="s">
        <v>581</v>
      </c>
      <c r="B866" s="284" t="s">
        <v>1791</v>
      </c>
      <c r="C866" s="265" t="s">
        <v>583</v>
      </c>
      <c r="D866" s="265" t="s">
        <v>582</v>
      </c>
      <c r="E866" s="265">
        <f t="shared" si="36"/>
        <v>52.2</v>
      </c>
      <c r="F866" s="265">
        <f t="shared" si="35"/>
        <v>1.4966666666666666</v>
      </c>
      <c r="G866" s="265"/>
      <c r="H866" s="329" t="s">
        <v>2798</v>
      </c>
    </row>
    <row r="867" spans="1:8" ht="12.75">
      <c r="A867" s="283" t="s">
        <v>2048</v>
      </c>
      <c r="B867" s="284" t="s">
        <v>1791</v>
      </c>
      <c r="C867" s="265" t="s">
        <v>2049</v>
      </c>
      <c r="D867" s="265" t="s">
        <v>2050</v>
      </c>
      <c r="E867" s="265">
        <f t="shared" si="36"/>
        <v>52.565</v>
      </c>
      <c r="F867" s="265">
        <f t="shared" si="35"/>
        <v>1.448</v>
      </c>
      <c r="G867" s="265"/>
      <c r="H867" s="329" t="s">
        <v>2798</v>
      </c>
    </row>
    <row r="868" spans="1:8" ht="12.75">
      <c r="A868" s="283" t="s">
        <v>2051</v>
      </c>
      <c r="B868" s="284" t="s">
        <v>1791</v>
      </c>
      <c r="C868" s="265" t="s">
        <v>2052</v>
      </c>
      <c r="D868" s="265" t="s">
        <v>1808</v>
      </c>
      <c r="E868" s="265">
        <f t="shared" si="36"/>
        <v>52.153333333333336</v>
      </c>
      <c r="F868" s="265">
        <f t="shared" si="35"/>
        <v>0.7016666666666667</v>
      </c>
      <c r="G868" s="265"/>
      <c r="H868" s="329" t="s">
        <v>3231</v>
      </c>
    </row>
    <row r="869" spans="1:8" ht="12.75">
      <c r="A869" s="283" t="s">
        <v>2053</v>
      </c>
      <c r="B869" s="284" t="s">
        <v>1791</v>
      </c>
      <c r="C869" s="265" t="s">
        <v>3233</v>
      </c>
      <c r="D869" s="265" t="s">
        <v>2054</v>
      </c>
      <c r="E869" s="265">
        <f t="shared" si="36"/>
        <v>52.07333333333333</v>
      </c>
      <c r="F869" s="265">
        <f t="shared" si="35"/>
        <v>0.5175</v>
      </c>
      <c r="G869" s="265"/>
      <c r="H869" s="329" t="s">
        <v>3231</v>
      </c>
    </row>
    <row r="870" spans="1:8" ht="12.75">
      <c r="A870" s="283" t="s">
        <v>2055</v>
      </c>
      <c r="B870" s="284" t="s">
        <v>1791</v>
      </c>
      <c r="C870" s="265" t="s">
        <v>2056</v>
      </c>
      <c r="D870" s="265" t="s">
        <v>2057</v>
      </c>
      <c r="E870" s="265">
        <f t="shared" si="36"/>
        <v>51.99</v>
      </c>
      <c r="F870" s="265">
        <f t="shared" si="35"/>
        <v>0.6191666666666666</v>
      </c>
      <c r="G870" s="265"/>
      <c r="H870" s="329" t="s">
        <v>3231</v>
      </c>
    </row>
    <row r="871" spans="1:8" ht="12.75">
      <c r="A871" s="283" t="s">
        <v>2058</v>
      </c>
      <c r="B871" s="284" t="s">
        <v>1791</v>
      </c>
      <c r="C871" s="265" t="s">
        <v>2059</v>
      </c>
      <c r="D871" s="265" t="s">
        <v>1808</v>
      </c>
      <c r="E871" s="265">
        <f t="shared" si="36"/>
        <v>51.6295</v>
      </c>
      <c r="F871" s="265">
        <f t="shared" si="35"/>
        <v>0.7016666666666667</v>
      </c>
      <c r="G871" s="265"/>
      <c r="H871" s="329" t="s">
        <v>3262</v>
      </c>
    </row>
    <row r="872" spans="1:8" ht="12.75">
      <c r="A872" s="283" t="s">
        <v>2060</v>
      </c>
      <c r="B872" s="284" t="s">
        <v>1791</v>
      </c>
      <c r="C872" s="265" t="s">
        <v>2061</v>
      </c>
      <c r="D872" s="265" t="s">
        <v>2062</v>
      </c>
      <c r="E872" s="265">
        <f t="shared" si="36"/>
        <v>51.633833333333335</v>
      </c>
      <c r="F872" s="265">
        <f t="shared" si="35"/>
        <v>0.5670000000000001</v>
      </c>
      <c r="G872" s="265"/>
      <c r="H872" s="329" t="s">
        <v>3262</v>
      </c>
    </row>
    <row r="873" spans="1:8" ht="12.75">
      <c r="A873" s="283" t="s">
        <v>2063</v>
      </c>
      <c r="B873" s="284" t="s">
        <v>1791</v>
      </c>
      <c r="C873" s="265" t="s">
        <v>2064</v>
      </c>
      <c r="D873" s="265" t="s">
        <v>2065</v>
      </c>
      <c r="E873" s="265">
        <f t="shared" si="36"/>
        <v>56.4625</v>
      </c>
      <c r="F873" s="265">
        <f t="shared" si="35"/>
        <v>2.869666666666667</v>
      </c>
      <c r="G873" s="265"/>
      <c r="H873" s="329" t="s">
        <v>3283</v>
      </c>
    </row>
    <row r="874" spans="1:8" ht="12.75">
      <c r="A874" s="283" t="s">
        <v>2066</v>
      </c>
      <c r="B874" s="284" t="s">
        <v>1791</v>
      </c>
      <c r="C874" s="265" t="s">
        <v>2067</v>
      </c>
      <c r="D874" s="265" t="s">
        <v>2068</v>
      </c>
      <c r="E874" s="265">
        <f t="shared" si="36"/>
        <v>54.68333333333333</v>
      </c>
      <c r="F874" s="265">
        <f t="shared" si="35"/>
        <v>1.2138333333333333</v>
      </c>
      <c r="G874" s="265"/>
      <c r="H874" s="329" t="s">
        <v>2069</v>
      </c>
    </row>
    <row r="875" spans="1:8" ht="12.75">
      <c r="A875" s="283" t="s">
        <v>2070</v>
      </c>
      <c r="B875" s="284" t="s">
        <v>1791</v>
      </c>
      <c r="C875" s="265" t="s">
        <v>2071</v>
      </c>
      <c r="D875" s="265" t="s">
        <v>2072</v>
      </c>
      <c r="E875" s="265">
        <f t="shared" si="36"/>
        <v>54.5</v>
      </c>
      <c r="F875" s="265">
        <f t="shared" si="35"/>
        <v>1.6266666666666667</v>
      </c>
      <c r="G875" s="265"/>
      <c r="H875" s="329" t="s">
        <v>2069</v>
      </c>
    </row>
    <row r="876" spans="1:8" ht="12.75">
      <c r="A876" s="283" t="s">
        <v>2073</v>
      </c>
      <c r="B876" s="284" t="s">
        <v>1791</v>
      </c>
      <c r="C876" s="265" t="s">
        <v>2074</v>
      </c>
      <c r="D876" s="265" t="s">
        <v>2075</v>
      </c>
      <c r="E876" s="265">
        <f t="shared" si="36"/>
        <v>54.607166666666664</v>
      </c>
      <c r="F876" s="265">
        <f t="shared" si="35"/>
        <v>1.0641666666666667</v>
      </c>
      <c r="G876" s="265"/>
      <c r="H876" s="329" t="s">
        <v>2069</v>
      </c>
    </row>
    <row r="877" spans="1:8" ht="12.75">
      <c r="A877" s="283" t="s">
        <v>2076</v>
      </c>
      <c r="B877" s="284" t="s">
        <v>1791</v>
      </c>
      <c r="C877" s="265" t="s">
        <v>2077</v>
      </c>
      <c r="D877" s="265" t="s">
        <v>2078</v>
      </c>
      <c r="E877" s="265">
        <f t="shared" si="36"/>
        <v>54.645833333333336</v>
      </c>
      <c r="F877" s="265">
        <f t="shared" si="35"/>
        <v>1.4683333333333333</v>
      </c>
      <c r="G877" s="265"/>
      <c r="H877" s="329" t="s">
        <v>2069</v>
      </c>
    </row>
    <row r="878" spans="1:8" ht="12.75">
      <c r="A878" s="283" t="s">
        <v>2079</v>
      </c>
      <c r="B878" s="284" t="s">
        <v>1791</v>
      </c>
      <c r="C878" s="265" t="s">
        <v>2080</v>
      </c>
      <c r="D878" s="265" t="s">
        <v>2081</v>
      </c>
      <c r="E878" s="265">
        <f t="shared" si="36"/>
        <v>54.46966666666667</v>
      </c>
      <c r="F878" s="265">
        <f t="shared" si="35"/>
        <v>1.1946666666666665</v>
      </c>
      <c r="G878" s="265"/>
      <c r="H878" s="329" t="s">
        <v>2069</v>
      </c>
    </row>
    <row r="879" spans="1:8" ht="12.75">
      <c r="A879" s="283" t="s">
        <v>2082</v>
      </c>
      <c r="B879" s="284" t="s">
        <v>1791</v>
      </c>
      <c r="C879" s="265" t="s">
        <v>2083</v>
      </c>
      <c r="D879" s="265" t="s">
        <v>2068</v>
      </c>
      <c r="E879" s="265">
        <f t="shared" si="36"/>
        <v>55.94383333333333</v>
      </c>
      <c r="F879" s="265">
        <f t="shared" si="35"/>
        <v>1.2138333333333333</v>
      </c>
      <c r="G879" s="265"/>
      <c r="H879" s="329" t="s">
        <v>3318</v>
      </c>
    </row>
    <row r="880" spans="1:8" ht="12.75">
      <c r="A880" s="283" t="s">
        <v>2084</v>
      </c>
      <c r="B880" s="284" t="s">
        <v>1791</v>
      </c>
      <c r="C880" s="265" t="s">
        <v>2085</v>
      </c>
      <c r="D880" s="265" t="s">
        <v>2086</v>
      </c>
      <c r="E880" s="265">
        <f t="shared" si="36"/>
        <v>55.902833333333334</v>
      </c>
      <c r="F880" s="265">
        <f t="shared" si="35"/>
        <v>3.6403333333333334</v>
      </c>
      <c r="G880" s="265"/>
      <c r="H880" s="329" t="s">
        <v>3318</v>
      </c>
    </row>
    <row r="881" spans="1:8" ht="12.75">
      <c r="A881" s="283" t="s">
        <v>2087</v>
      </c>
      <c r="B881" s="284" t="s">
        <v>1791</v>
      </c>
      <c r="C881" s="265" t="s">
        <v>2088</v>
      </c>
      <c r="D881" s="265" t="s">
        <v>2089</v>
      </c>
      <c r="E881" s="265">
        <f t="shared" si="36"/>
        <v>55.807833333333335</v>
      </c>
      <c r="F881" s="265">
        <f t="shared" si="35"/>
        <v>3.5666666666666664</v>
      </c>
      <c r="G881" s="265"/>
      <c r="H881" s="329" t="s">
        <v>3318</v>
      </c>
    </row>
    <row r="882" spans="1:8" ht="12.75">
      <c r="A882" s="283" t="s">
        <v>2090</v>
      </c>
      <c r="B882" s="284" t="s">
        <v>1791</v>
      </c>
      <c r="C882" s="265" t="s">
        <v>2091</v>
      </c>
      <c r="D882" s="265" t="s">
        <v>2092</v>
      </c>
      <c r="E882" s="265">
        <f t="shared" si="36"/>
        <v>55.89333333333333</v>
      </c>
      <c r="F882" s="265">
        <f t="shared" si="35"/>
        <v>3.0683333333333334</v>
      </c>
      <c r="G882" s="265"/>
      <c r="H882" s="329" t="s">
        <v>3318</v>
      </c>
    </row>
    <row r="883" spans="1:8" ht="12.75">
      <c r="A883" s="283" t="s">
        <v>2093</v>
      </c>
      <c r="B883" s="284" t="s">
        <v>1791</v>
      </c>
      <c r="C883" s="265" t="s">
        <v>2094</v>
      </c>
      <c r="D883" s="265" t="s">
        <v>2095</v>
      </c>
      <c r="E883" s="265">
        <f t="shared" si="36"/>
        <v>55.888333333333335</v>
      </c>
      <c r="F883" s="265">
        <f t="shared" si="35"/>
        <v>3.2083333333333335</v>
      </c>
      <c r="G883" s="265"/>
      <c r="H883" s="329" t="s">
        <v>3318</v>
      </c>
    </row>
    <row r="884" spans="1:8" ht="12.75">
      <c r="A884" s="283" t="s">
        <v>2096</v>
      </c>
      <c r="B884" s="284" t="s">
        <v>1791</v>
      </c>
      <c r="C884" s="265" t="s">
        <v>2097</v>
      </c>
      <c r="D884" s="265" t="s">
        <v>2098</v>
      </c>
      <c r="E884" s="265">
        <f t="shared" si="36"/>
        <v>56.13466666666667</v>
      </c>
      <c r="F884" s="265">
        <f t="shared" si="35"/>
        <v>3.3875</v>
      </c>
      <c r="G884" s="265"/>
      <c r="H884" s="329" t="s">
        <v>3318</v>
      </c>
    </row>
    <row r="885" spans="1:8" ht="12.75">
      <c r="A885" s="283" t="s">
        <v>2099</v>
      </c>
      <c r="B885" s="284" t="s">
        <v>1791</v>
      </c>
      <c r="C885" s="265" t="s">
        <v>2100</v>
      </c>
      <c r="D885" s="265" t="s">
        <v>2101</v>
      </c>
      <c r="E885" s="265">
        <f t="shared" si="36"/>
        <v>56.11383333333333</v>
      </c>
      <c r="F885" s="265">
        <f t="shared" si="35"/>
        <v>3.15</v>
      </c>
      <c r="G885" s="265"/>
      <c r="H885" s="329" t="s">
        <v>3318</v>
      </c>
    </row>
    <row r="886" spans="1:8" ht="12.75">
      <c r="A886" s="283" t="s">
        <v>2102</v>
      </c>
      <c r="B886" s="284" t="s">
        <v>1791</v>
      </c>
      <c r="C886" s="265" t="s">
        <v>2103</v>
      </c>
      <c r="D886" s="265" t="s">
        <v>2104</v>
      </c>
      <c r="E886" s="265">
        <f t="shared" si="36"/>
        <v>55.8875</v>
      </c>
      <c r="F886" s="265">
        <f t="shared" si="35"/>
        <v>3.418</v>
      </c>
      <c r="G886" s="265"/>
      <c r="H886" s="329" t="s">
        <v>3318</v>
      </c>
    </row>
    <row r="887" spans="1:8" ht="12.75">
      <c r="A887" s="283" t="s">
        <v>2105</v>
      </c>
      <c r="B887" s="284" t="s">
        <v>1791</v>
      </c>
      <c r="C887" s="265" t="s">
        <v>2106</v>
      </c>
      <c r="D887" s="265" t="s">
        <v>2107</v>
      </c>
      <c r="E887" s="265">
        <f t="shared" si="36"/>
        <v>55.94716666666667</v>
      </c>
      <c r="F887" s="265">
        <f t="shared" si="35"/>
        <v>3.0403333333333333</v>
      </c>
      <c r="G887" s="265"/>
      <c r="H887" s="329" t="s">
        <v>3318</v>
      </c>
    </row>
    <row r="888" spans="1:8" ht="12.75">
      <c r="A888" s="283" t="s">
        <v>2108</v>
      </c>
      <c r="B888" s="284" t="s">
        <v>1791</v>
      </c>
      <c r="C888" s="265" t="s">
        <v>2109</v>
      </c>
      <c r="D888" s="265" t="s">
        <v>2110</v>
      </c>
      <c r="E888" s="265">
        <f t="shared" si="36"/>
        <v>55.832</v>
      </c>
      <c r="F888" s="265">
        <f t="shared" si="35"/>
        <v>3.2236666666666665</v>
      </c>
      <c r="G888" s="265"/>
      <c r="H888" s="329" t="s">
        <v>3318</v>
      </c>
    </row>
    <row r="889" spans="1:8" ht="12.75">
      <c r="A889" s="283" t="s">
        <v>2111</v>
      </c>
      <c r="B889" s="284" t="s">
        <v>1791</v>
      </c>
      <c r="C889" s="265" t="s">
        <v>2112</v>
      </c>
      <c r="D889" s="265" t="s">
        <v>2113</v>
      </c>
      <c r="E889" s="265">
        <f t="shared" si="36"/>
        <v>55.98166666666667</v>
      </c>
      <c r="F889" s="265">
        <f t="shared" si="35"/>
        <v>3.512</v>
      </c>
      <c r="G889" s="265"/>
      <c r="H889" s="329" t="s">
        <v>3318</v>
      </c>
    </row>
    <row r="890" spans="1:8" ht="12.75">
      <c r="A890" s="283" t="s">
        <v>2114</v>
      </c>
      <c r="B890" s="284" t="s">
        <v>1791</v>
      </c>
      <c r="C890" s="265" t="s">
        <v>2115</v>
      </c>
      <c r="D890" s="265" t="s">
        <v>2116</v>
      </c>
      <c r="E890" s="265">
        <f t="shared" si="36"/>
        <v>55.98883333333333</v>
      </c>
      <c r="F890" s="265">
        <f t="shared" si="35"/>
        <v>3.6833333333333336</v>
      </c>
      <c r="G890" s="265"/>
      <c r="H890" s="329" t="s">
        <v>3318</v>
      </c>
    </row>
    <row r="891" spans="1:8" ht="12.75">
      <c r="A891" s="283" t="s">
        <v>2117</v>
      </c>
      <c r="B891" s="284" t="s">
        <v>1791</v>
      </c>
      <c r="C891" s="265" t="s">
        <v>2118</v>
      </c>
      <c r="D891" s="265" t="s">
        <v>2119</v>
      </c>
      <c r="E891" s="265">
        <f t="shared" si="36"/>
        <v>55.752833333333335</v>
      </c>
      <c r="F891" s="265">
        <f t="shared" si="35"/>
        <v>3.3575</v>
      </c>
      <c r="G891" s="265"/>
      <c r="H891" s="329" t="s">
        <v>3318</v>
      </c>
    </row>
    <row r="892" spans="1:8" ht="12.75">
      <c r="A892" s="283" t="s">
        <v>2120</v>
      </c>
      <c r="B892" s="284" t="s">
        <v>1791</v>
      </c>
      <c r="C892" s="265" t="s">
        <v>1947</v>
      </c>
      <c r="D892" s="265" t="s">
        <v>2121</v>
      </c>
      <c r="E892" s="265">
        <f t="shared" si="36"/>
        <v>51.655</v>
      </c>
      <c r="F892" s="265">
        <f t="shared" si="35"/>
        <v>0.427</v>
      </c>
      <c r="G892" s="265"/>
      <c r="H892" s="329" t="s">
        <v>3325</v>
      </c>
    </row>
    <row r="893" spans="1:8" ht="12.75">
      <c r="A893" s="283" t="s">
        <v>2122</v>
      </c>
      <c r="B893" s="284" t="s">
        <v>1791</v>
      </c>
      <c r="C893" s="265" t="s">
        <v>2123</v>
      </c>
      <c r="D893" s="265" t="s">
        <v>2124</v>
      </c>
      <c r="E893" s="265">
        <f t="shared" si="36"/>
        <v>51.666666666666664</v>
      </c>
      <c r="F893" s="265">
        <f t="shared" si="35"/>
        <v>0.2155</v>
      </c>
      <c r="G893" s="265"/>
      <c r="H893" s="329" t="s">
        <v>3325</v>
      </c>
    </row>
    <row r="894" spans="1:8" ht="12.75">
      <c r="A894" s="283" t="s">
        <v>2627</v>
      </c>
      <c r="B894" s="284" t="s">
        <v>1791</v>
      </c>
      <c r="C894" s="265" t="s">
        <v>2625</v>
      </c>
      <c r="D894" s="265" t="s">
        <v>2626</v>
      </c>
      <c r="E894" s="265">
        <f t="shared" si="36"/>
        <v>50.781666666666666</v>
      </c>
      <c r="F894" s="265">
        <f t="shared" si="35"/>
        <v>2.998333333333333</v>
      </c>
      <c r="G894" s="265"/>
      <c r="H894" s="329" t="s">
        <v>3336</v>
      </c>
    </row>
    <row r="895" spans="1:8" ht="12.75">
      <c r="A895" s="283" t="s">
        <v>2125</v>
      </c>
      <c r="B895" s="284" t="s">
        <v>1791</v>
      </c>
      <c r="C895" s="265" t="s">
        <v>2126</v>
      </c>
      <c r="D895" s="265" t="s">
        <v>2127</v>
      </c>
      <c r="E895" s="265">
        <f t="shared" si="36"/>
        <v>50.7905</v>
      </c>
      <c r="F895" s="265">
        <f t="shared" si="35"/>
        <v>3.6513333333333335</v>
      </c>
      <c r="G895" s="265"/>
      <c r="H895" s="329" t="s">
        <v>3336</v>
      </c>
    </row>
    <row r="896" spans="1:8" ht="12.75">
      <c r="A896" s="283" t="s">
        <v>2128</v>
      </c>
      <c r="B896" s="284" t="s">
        <v>1791</v>
      </c>
      <c r="C896" s="265" t="s">
        <v>2129</v>
      </c>
      <c r="D896" s="265" t="s">
        <v>2130</v>
      </c>
      <c r="E896" s="265">
        <f t="shared" si="36"/>
        <v>50.85783333333333</v>
      </c>
      <c r="F896" s="265">
        <f t="shared" si="35"/>
        <v>3.3938333333333333</v>
      </c>
      <c r="G896" s="265"/>
      <c r="H896" s="329" t="s">
        <v>3336</v>
      </c>
    </row>
    <row r="897" spans="1:8" ht="12.75">
      <c r="A897" s="283" t="s">
        <v>2131</v>
      </c>
      <c r="B897" s="284" t="s">
        <v>1791</v>
      </c>
      <c r="C897" s="265" t="s">
        <v>2132</v>
      </c>
      <c r="D897" s="265" t="s">
        <v>2133</v>
      </c>
      <c r="E897" s="265">
        <f t="shared" si="36"/>
        <v>50.62466666666667</v>
      </c>
      <c r="F897" s="265">
        <f t="shared" si="35"/>
        <v>3.4021666666666666</v>
      </c>
      <c r="G897" s="265"/>
      <c r="H897" s="329" t="s">
        <v>3336</v>
      </c>
    </row>
    <row r="898" spans="1:8" ht="12.75">
      <c r="A898" s="283" t="s">
        <v>2150</v>
      </c>
      <c r="B898" s="284" t="s">
        <v>1791</v>
      </c>
      <c r="C898" s="265" t="s">
        <v>2151</v>
      </c>
      <c r="D898" s="265" t="s">
        <v>2152</v>
      </c>
      <c r="E898" s="265">
        <f t="shared" si="36"/>
        <v>50.68966666666667</v>
      </c>
      <c r="F898" s="265">
        <f t="shared" si="35"/>
        <v>3.4803333333333333</v>
      </c>
      <c r="G898" s="265"/>
      <c r="H898" s="329" t="s">
        <v>3336</v>
      </c>
    </row>
    <row r="899" spans="1:8" ht="12.75">
      <c r="A899" s="283" t="s">
        <v>2153</v>
      </c>
      <c r="B899" s="284" t="s">
        <v>1791</v>
      </c>
      <c r="C899" s="265" t="s">
        <v>2154</v>
      </c>
      <c r="D899" s="265" t="s">
        <v>2155</v>
      </c>
      <c r="E899" s="265">
        <f t="shared" si="36"/>
        <v>51.152</v>
      </c>
      <c r="F899" s="265">
        <f t="shared" si="35"/>
        <v>0.9661666666666666</v>
      </c>
      <c r="G899" s="265"/>
      <c r="H899" s="329" t="s">
        <v>3352</v>
      </c>
    </row>
    <row r="900" spans="1:8" ht="12.75">
      <c r="A900" s="283" t="s">
        <v>2156</v>
      </c>
      <c r="B900" s="284" t="s">
        <v>1791</v>
      </c>
      <c r="C900" s="265" t="s">
        <v>2157</v>
      </c>
      <c r="D900" s="265" t="s">
        <v>2158</v>
      </c>
      <c r="E900" s="265">
        <f t="shared" si="36"/>
        <v>51.34916666666667</v>
      </c>
      <c r="F900" s="265">
        <f t="shared" si="35"/>
        <v>0.6991666666666667</v>
      </c>
      <c r="G900" s="265"/>
      <c r="H900" s="329" t="s">
        <v>3352</v>
      </c>
    </row>
    <row r="901" spans="1:8" ht="12.75">
      <c r="A901" s="283" t="s">
        <v>2159</v>
      </c>
      <c r="B901" s="284" t="s">
        <v>1791</v>
      </c>
      <c r="C901" s="265" t="s">
        <v>2160</v>
      </c>
      <c r="D901" s="265" t="s">
        <v>2161</v>
      </c>
      <c r="E901" s="265">
        <f t="shared" si="36"/>
        <v>51.2395</v>
      </c>
      <c r="F901" s="265">
        <f t="shared" si="35"/>
        <v>0.5850000000000001</v>
      </c>
      <c r="G901" s="265"/>
      <c r="H901" s="329" t="s">
        <v>3352</v>
      </c>
    </row>
    <row r="902" spans="1:8" ht="12.75">
      <c r="A902" s="283" t="s">
        <v>2162</v>
      </c>
      <c r="B902" s="284" t="s">
        <v>1791</v>
      </c>
      <c r="C902" s="265" t="s">
        <v>2163</v>
      </c>
      <c r="D902" s="265" t="s">
        <v>2164</v>
      </c>
      <c r="E902" s="265">
        <f t="shared" si="36"/>
        <v>51.2795</v>
      </c>
      <c r="F902" s="265">
        <f t="shared" si="35"/>
        <v>0.962</v>
      </c>
      <c r="G902" s="265"/>
      <c r="H902" s="329" t="s">
        <v>3352</v>
      </c>
    </row>
    <row r="903" spans="1:8" ht="12.75">
      <c r="A903" s="283" t="s">
        <v>2165</v>
      </c>
      <c r="B903" s="284" t="s">
        <v>1791</v>
      </c>
      <c r="C903" s="265" t="s">
        <v>2166</v>
      </c>
      <c r="D903" s="265" t="s">
        <v>2167</v>
      </c>
      <c r="E903" s="265">
        <f t="shared" si="36"/>
        <v>51.2925</v>
      </c>
      <c r="F903" s="265">
        <f t="shared" si="35"/>
        <v>0.798</v>
      </c>
      <c r="G903" s="265"/>
      <c r="H903" s="329" t="s">
        <v>3352</v>
      </c>
    </row>
    <row r="904" spans="1:8" ht="12.75">
      <c r="A904" s="283" t="s">
        <v>2168</v>
      </c>
      <c r="B904" s="284" t="s">
        <v>1791</v>
      </c>
      <c r="C904" s="265" t="s">
        <v>2115</v>
      </c>
      <c r="D904" s="265" t="s">
        <v>2169</v>
      </c>
      <c r="E904" s="265">
        <f t="shared" si="36"/>
        <v>55.98883333333333</v>
      </c>
      <c r="F904" s="265">
        <f t="shared" si="35"/>
        <v>4.576333333333333</v>
      </c>
      <c r="G904" s="265"/>
      <c r="H904" s="329" t="s">
        <v>3402</v>
      </c>
    </row>
    <row r="905" spans="1:8" ht="12.75">
      <c r="A905" s="283" t="s">
        <v>2170</v>
      </c>
      <c r="B905" s="284" t="s">
        <v>1791</v>
      </c>
      <c r="C905" s="265" t="s">
        <v>2171</v>
      </c>
      <c r="D905" s="265" t="s">
        <v>2172</v>
      </c>
      <c r="E905" s="265">
        <f t="shared" si="36"/>
        <v>55.971333333333334</v>
      </c>
      <c r="F905" s="265">
        <f t="shared" si="35"/>
        <v>4.699166666666667</v>
      </c>
      <c r="G905" s="265"/>
      <c r="H905" s="329" t="s">
        <v>3402</v>
      </c>
    </row>
    <row r="906" spans="1:8" ht="12.75">
      <c r="A906" s="283" t="s">
        <v>2173</v>
      </c>
      <c r="B906" s="284" t="s">
        <v>1791</v>
      </c>
      <c r="C906" s="265" t="s">
        <v>2174</v>
      </c>
      <c r="D906" s="265" t="s">
        <v>2175</v>
      </c>
      <c r="E906" s="265">
        <f t="shared" si="36"/>
        <v>55.852833333333336</v>
      </c>
      <c r="F906" s="265">
        <f t="shared" si="35"/>
        <v>4.0895</v>
      </c>
      <c r="G906" s="265"/>
      <c r="H906" s="329" t="s">
        <v>3402</v>
      </c>
    </row>
    <row r="907" spans="1:8" ht="12.75">
      <c r="A907" s="283" t="s">
        <v>2176</v>
      </c>
      <c r="B907" s="284" t="s">
        <v>1791</v>
      </c>
      <c r="C907" s="265" t="s">
        <v>2177</v>
      </c>
      <c r="D907" s="265" t="s">
        <v>2178</v>
      </c>
      <c r="E907" s="265">
        <f t="shared" si="36"/>
        <v>55.8</v>
      </c>
      <c r="F907" s="265">
        <f t="shared" si="35"/>
        <v>4.391666666666667</v>
      </c>
      <c r="G907" s="265"/>
      <c r="H907" s="329" t="s">
        <v>3402</v>
      </c>
    </row>
    <row r="908" spans="1:8" ht="12.75">
      <c r="A908" s="283" t="s">
        <v>2179</v>
      </c>
      <c r="B908" s="284" t="s">
        <v>1791</v>
      </c>
      <c r="C908" s="265" t="s">
        <v>2180</v>
      </c>
      <c r="D908" s="265" t="s">
        <v>2181</v>
      </c>
      <c r="E908" s="265">
        <f t="shared" si="36"/>
        <v>55.902166666666666</v>
      </c>
      <c r="F908" s="265">
        <f t="shared" si="35"/>
        <v>4.501666666666667</v>
      </c>
      <c r="G908" s="265"/>
      <c r="H908" s="329" t="s">
        <v>3402</v>
      </c>
    </row>
    <row r="909" spans="1:8" ht="12.75">
      <c r="A909" s="283" t="s">
        <v>2182</v>
      </c>
      <c r="B909" s="284" t="s">
        <v>1791</v>
      </c>
      <c r="C909" s="265" t="s">
        <v>2183</v>
      </c>
      <c r="D909" s="265" t="s">
        <v>2184</v>
      </c>
      <c r="E909" s="265">
        <f t="shared" si="36"/>
        <v>55.9445</v>
      </c>
      <c r="F909" s="265">
        <f t="shared" si="35"/>
        <v>4.568333333333333</v>
      </c>
      <c r="G909" s="265"/>
      <c r="H909" s="329" t="s">
        <v>3402</v>
      </c>
    </row>
    <row r="910" spans="1:8" ht="12.75">
      <c r="A910" s="283" t="s">
        <v>2185</v>
      </c>
      <c r="B910" s="284" t="s">
        <v>1791</v>
      </c>
      <c r="C910" s="265" t="s">
        <v>2186</v>
      </c>
      <c r="D910" s="265" t="s">
        <v>2187</v>
      </c>
      <c r="E910" s="265">
        <f t="shared" si="36"/>
        <v>55.76383333333333</v>
      </c>
      <c r="F910" s="265">
        <f t="shared" si="35"/>
        <v>4.462833333333333</v>
      </c>
      <c r="G910" s="265"/>
      <c r="H910" s="329" t="s">
        <v>3402</v>
      </c>
    </row>
    <row r="911" spans="1:8" ht="12.75">
      <c r="A911" s="283" t="s">
        <v>2188</v>
      </c>
      <c r="B911" s="284" t="s">
        <v>1791</v>
      </c>
      <c r="C911" s="265" t="s">
        <v>2189</v>
      </c>
      <c r="D911" s="265" t="s">
        <v>2187</v>
      </c>
      <c r="E911" s="265">
        <f t="shared" si="36"/>
        <v>55.92033333333333</v>
      </c>
      <c r="F911" s="265">
        <f t="shared" si="35"/>
        <v>4.462833333333333</v>
      </c>
      <c r="G911" s="265"/>
      <c r="H911" s="329" t="s">
        <v>3402</v>
      </c>
    </row>
    <row r="912" spans="1:8" ht="12.75">
      <c r="A912" s="283" t="s">
        <v>2190</v>
      </c>
      <c r="B912" s="284" t="s">
        <v>1791</v>
      </c>
      <c r="C912" s="265" t="s">
        <v>2106</v>
      </c>
      <c r="D912" s="265" t="s">
        <v>2191</v>
      </c>
      <c r="E912" s="265">
        <f t="shared" si="36"/>
        <v>55.94716666666667</v>
      </c>
      <c r="F912" s="265">
        <f t="shared" si="35"/>
        <v>4.751333333333333</v>
      </c>
      <c r="G912" s="265"/>
      <c r="H912" s="329" t="s">
        <v>3402</v>
      </c>
    </row>
    <row r="913" spans="1:8" ht="12.75">
      <c r="A913" s="283" t="s">
        <v>2192</v>
      </c>
      <c r="B913" s="284" t="s">
        <v>1791</v>
      </c>
      <c r="C913" s="265" t="s">
        <v>2193</v>
      </c>
      <c r="D913" s="265" t="s">
        <v>2194</v>
      </c>
      <c r="E913" s="265">
        <f t="shared" si="36"/>
        <v>55.89833333333333</v>
      </c>
      <c r="F913" s="265">
        <f t="shared" si="35"/>
        <v>4.886666666666667</v>
      </c>
      <c r="G913" s="265"/>
      <c r="H913" s="329" t="s">
        <v>3402</v>
      </c>
    </row>
    <row r="914" spans="1:8" ht="12.75">
      <c r="A914" s="283" t="s">
        <v>2195</v>
      </c>
      <c r="B914" s="284" t="s">
        <v>1791</v>
      </c>
      <c r="C914" s="265" t="s">
        <v>2196</v>
      </c>
      <c r="D914" s="265" t="s">
        <v>2197</v>
      </c>
      <c r="E914" s="265">
        <f t="shared" si="36"/>
        <v>55.8945</v>
      </c>
      <c r="F914" s="265">
        <f t="shared" si="35"/>
        <v>4.6274999999999995</v>
      </c>
      <c r="G914" s="265"/>
      <c r="H914" s="329" t="s">
        <v>3402</v>
      </c>
    </row>
    <row r="915" spans="1:8" ht="12.75">
      <c r="A915" s="283" t="s">
        <v>2198</v>
      </c>
      <c r="B915" s="284" t="s">
        <v>1791</v>
      </c>
      <c r="C915" s="265" t="s">
        <v>2199</v>
      </c>
      <c r="D915" s="265" t="s">
        <v>2203</v>
      </c>
      <c r="E915" s="265">
        <f t="shared" si="36"/>
        <v>55.6125</v>
      </c>
      <c r="F915" s="265">
        <f t="shared" si="35"/>
        <v>4.498333333333333</v>
      </c>
      <c r="G915" s="265"/>
      <c r="H915" s="329" t="s">
        <v>3402</v>
      </c>
    </row>
    <row r="916" spans="1:8" ht="12.75">
      <c r="A916" s="283" t="s">
        <v>2204</v>
      </c>
      <c r="B916" s="284" t="s">
        <v>1791</v>
      </c>
      <c r="C916" s="265" t="s">
        <v>2205</v>
      </c>
      <c r="D916" s="265" t="s">
        <v>2206</v>
      </c>
      <c r="E916" s="265">
        <f t="shared" si="36"/>
        <v>55.85616666666667</v>
      </c>
      <c r="F916" s="265">
        <f t="shared" si="35"/>
        <v>4.269666666666667</v>
      </c>
      <c r="G916" s="265"/>
      <c r="H916" s="329" t="s">
        <v>3402</v>
      </c>
    </row>
    <row r="917" spans="1:8" ht="12.75">
      <c r="A917" s="283" t="s">
        <v>2207</v>
      </c>
      <c r="B917" s="284" t="s">
        <v>1791</v>
      </c>
      <c r="C917" s="265" t="s">
        <v>2208</v>
      </c>
      <c r="D917" s="265" t="s">
        <v>2209</v>
      </c>
      <c r="E917" s="265">
        <f t="shared" si="36"/>
        <v>53.553333333333335</v>
      </c>
      <c r="F917" s="265">
        <f t="shared" si="35"/>
        <v>0.48666666666666664</v>
      </c>
      <c r="G917" s="265"/>
      <c r="H917" s="329" t="s">
        <v>2792</v>
      </c>
    </row>
    <row r="918" spans="1:8" ht="12.75">
      <c r="A918" s="283" t="s">
        <v>2210</v>
      </c>
      <c r="B918" s="284" t="s">
        <v>1791</v>
      </c>
      <c r="C918" s="265" t="s">
        <v>2211</v>
      </c>
      <c r="D918" s="265" t="s">
        <v>3065</v>
      </c>
      <c r="E918" s="265">
        <f t="shared" si="36"/>
        <v>53.49616666666667</v>
      </c>
      <c r="F918" s="265">
        <f aca="true" t="shared" si="37" ref="F918:F984">IF(LEFT(D918,1)="W",MID(D918,2,3)+(MID(D918,5,5)/60),-MID(D918,2,3)-(MID(D918,5,5)/60))</f>
        <v>0.31833333333333336</v>
      </c>
      <c r="G918" s="265"/>
      <c r="H918" s="329" t="s">
        <v>2792</v>
      </c>
    </row>
    <row r="919" spans="1:8" ht="12.75">
      <c r="A919" s="283" t="s">
        <v>2212</v>
      </c>
      <c r="B919" s="284" t="s">
        <v>1791</v>
      </c>
      <c r="C919" s="265" t="s">
        <v>2213</v>
      </c>
      <c r="D919" s="265" t="s">
        <v>2214</v>
      </c>
      <c r="E919" s="265">
        <f aca="true" t="shared" si="38" ref="E919:E985">MID(C919,2,2)+(MID(C919,4,5)/60)</f>
        <v>53.608666666666664</v>
      </c>
      <c r="F919" s="265">
        <f t="shared" si="37"/>
        <v>0.428</v>
      </c>
      <c r="G919" s="265"/>
      <c r="H919" s="329" t="s">
        <v>2792</v>
      </c>
    </row>
    <row r="920" spans="1:8" ht="12.75">
      <c r="A920" s="283" t="s">
        <v>2215</v>
      </c>
      <c r="B920" s="284" t="s">
        <v>1791</v>
      </c>
      <c r="C920" s="265" t="s">
        <v>2216</v>
      </c>
      <c r="D920" s="265" t="s">
        <v>2217</v>
      </c>
      <c r="E920" s="265">
        <f t="shared" si="38"/>
        <v>53.63166666666667</v>
      </c>
      <c r="F920" s="265">
        <f t="shared" si="37"/>
        <v>0.19333333333333333</v>
      </c>
      <c r="G920" s="265"/>
      <c r="H920" s="329" t="s">
        <v>2792</v>
      </c>
    </row>
    <row r="921" spans="1:8" ht="12.75">
      <c r="A921" s="283" t="s">
        <v>2218</v>
      </c>
      <c r="B921" s="284" t="s">
        <v>1791</v>
      </c>
      <c r="C921" s="265" t="s">
        <v>2219</v>
      </c>
      <c r="D921" s="265" t="s">
        <v>2220</v>
      </c>
      <c r="E921" s="265">
        <f t="shared" si="38"/>
        <v>53.535333333333334</v>
      </c>
      <c r="F921" s="265">
        <f t="shared" si="37"/>
        <v>0.18033333333333335</v>
      </c>
      <c r="G921" s="265"/>
      <c r="H921" s="329" t="s">
        <v>2792</v>
      </c>
    </row>
    <row r="922" spans="1:8" ht="12.75">
      <c r="A922" s="283" t="s">
        <v>2221</v>
      </c>
      <c r="B922" s="284" t="s">
        <v>1791</v>
      </c>
      <c r="C922" s="265" t="s">
        <v>2222</v>
      </c>
      <c r="D922" s="265" t="s">
        <v>2223</v>
      </c>
      <c r="E922" s="265">
        <f t="shared" si="38"/>
        <v>53.714166666666664</v>
      </c>
      <c r="F922" s="265">
        <f t="shared" si="37"/>
        <v>0.4505</v>
      </c>
      <c r="G922" s="265"/>
      <c r="H922" s="329" t="s">
        <v>2792</v>
      </c>
    </row>
    <row r="923" spans="1:8" ht="12.75">
      <c r="A923" s="283" t="s">
        <v>2224</v>
      </c>
      <c r="B923" s="284" t="s">
        <v>1791</v>
      </c>
      <c r="C923" s="265" t="s">
        <v>2225</v>
      </c>
      <c r="D923" s="265" t="s">
        <v>2226</v>
      </c>
      <c r="E923" s="265">
        <f t="shared" si="38"/>
        <v>57.5995</v>
      </c>
      <c r="F923" s="265">
        <f t="shared" si="37"/>
        <v>4.431333333333333</v>
      </c>
      <c r="G923" s="265"/>
      <c r="H923" s="329" t="s">
        <v>3491</v>
      </c>
    </row>
    <row r="924" spans="1:8" ht="12.75">
      <c r="A924" s="283" t="s">
        <v>2227</v>
      </c>
      <c r="B924" s="284" t="s">
        <v>1791</v>
      </c>
      <c r="C924" s="265" t="s">
        <v>2228</v>
      </c>
      <c r="D924" s="265" t="s">
        <v>2229</v>
      </c>
      <c r="E924" s="265">
        <f t="shared" si="38"/>
        <v>57.382</v>
      </c>
      <c r="F924" s="265">
        <f t="shared" si="37"/>
        <v>3.332</v>
      </c>
      <c r="G924" s="265"/>
      <c r="H924" s="329" t="s">
        <v>3491</v>
      </c>
    </row>
    <row r="925" spans="1:8" ht="12.75">
      <c r="A925" s="283" t="s">
        <v>2230</v>
      </c>
      <c r="B925" s="284" t="s">
        <v>1791</v>
      </c>
      <c r="C925" s="265" t="s">
        <v>1371</v>
      </c>
      <c r="D925" s="265" t="s">
        <v>2231</v>
      </c>
      <c r="E925" s="265">
        <f t="shared" si="38"/>
        <v>57.692166666666665</v>
      </c>
      <c r="F925" s="265">
        <f t="shared" si="37"/>
        <v>4.1675</v>
      </c>
      <c r="G925" s="265"/>
      <c r="H925" s="329" t="s">
        <v>3491</v>
      </c>
    </row>
    <row r="926" spans="1:8" ht="12.75">
      <c r="A926" s="283" t="s">
        <v>2232</v>
      </c>
      <c r="B926" s="284" t="s">
        <v>1791</v>
      </c>
      <c r="C926" s="265" t="s">
        <v>2233</v>
      </c>
      <c r="D926" s="265" t="s">
        <v>2234</v>
      </c>
      <c r="E926" s="265">
        <f t="shared" si="38"/>
        <v>57.402833333333334</v>
      </c>
      <c r="F926" s="265">
        <f t="shared" si="37"/>
        <v>3.7158333333333333</v>
      </c>
      <c r="G926" s="265"/>
      <c r="H926" s="329" t="s">
        <v>3491</v>
      </c>
    </row>
    <row r="927" spans="1:8" ht="12.75">
      <c r="A927" s="283" t="s">
        <v>2235</v>
      </c>
      <c r="B927" s="284" t="s">
        <v>1791</v>
      </c>
      <c r="C927" s="265" t="s">
        <v>2236</v>
      </c>
      <c r="D927" s="265" t="s">
        <v>2237</v>
      </c>
      <c r="E927" s="265">
        <f t="shared" si="38"/>
        <v>57.33383333333333</v>
      </c>
      <c r="F927" s="265">
        <f t="shared" si="37"/>
        <v>3.9916666666666667</v>
      </c>
      <c r="G927" s="265"/>
      <c r="H927" s="329" t="s">
        <v>3491</v>
      </c>
    </row>
    <row r="928" spans="1:8" ht="12.75">
      <c r="A928" s="283" t="s">
        <v>2238</v>
      </c>
      <c r="B928" s="284" t="s">
        <v>1791</v>
      </c>
      <c r="C928" s="265" t="s">
        <v>2239</v>
      </c>
      <c r="D928" s="265" t="s">
        <v>2240</v>
      </c>
      <c r="E928" s="265">
        <f t="shared" si="38"/>
        <v>55.59166666666667</v>
      </c>
      <c r="F928" s="265">
        <f t="shared" si="37"/>
        <v>6.338333333333333</v>
      </c>
      <c r="G928" s="265"/>
      <c r="H928" s="329" t="s">
        <v>3498</v>
      </c>
    </row>
    <row r="929" spans="1:8" ht="12.75">
      <c r="A929" s="283" t="s">
        <v>2241</v>
      </c>
      <c r="B929" s="284" t="s">
        <v>1791</v>
      </c>
      <c r="C929" s="265" t="s">
        <v>2242</v>
      </c>
      <c r="D929" s="265" t="s">
        <v>2243</v>
      </c>
      <c r="E929" s="265">
        <f t="shared" si="38"/>
        <v>55.93333333333333</v>
      </c>
      <c r="F929" s="265">
        <f t="shared" si="37"/>
        <v>6.165</v>
      </c>
      <c r="G929" s="265"/>
      <c r="H929" s="329" t="s">
        <v>3498</v>
      </c>
    </row>
    <row r="930" spans="1:8" ht="12.75">
      <c r="A930" s="283" t="s">
        <v>2244</v>
      </c>
      <c r="B930" s="284" t="s">
        <v>1791</v>
      </c>
      <c r="C930" s="265" t="s">
        <v>2245</v>
      </c>
      <c r="D930" s="265" t="s">
        <v>2246</v>
      </c>
      <c r="E930" s="265">
        <f t="shared" si="38"/>
        <v>55.63333333333333</v>
      </c>
      <c r="F930" s="265">
        <f t="shared" si="37"/>
        <v>6.19</v>
      </c>
      <c r="G930" s="265"/>
      <c r="H930" s="329" t="s">
        <v>3498</v>
      </c>
    </row>
    <row r="931" spans="1:8" ht="12.75">
      <c r="A931" s="283" t="s">
        <v>2247</v>
      </c>
      <c r="B931" s="284" t="s">
        <v>1791</v>
      </c>
      <c r="C931" s="265" t="s">
        <v>2248</v>
      </c>
      <c r="D931" s="265" t="s">
        <v>2249</v>
      </c>
      <c r="E931" s="265">
        <f t="shared" si="38"/>
        <v>55.67333333333333</v>
      </c>
      <c r="F931" s="265">
        <f t="shared" si="37"/>
        <v>6.485</v>
      </c>
      <c r="G931" s="265"/>
      <c r="H931" s="329" t="s">
        <v>3498</v>
      </c>
    </row>
    <row r="932" spans="1:8" ht="12.75">
      <c r="A932" s="283" t="s">
        <v>2250</v>
      </c>
      <c r="B932" s="284" t="s">
        <v>1791</v>
      </c>
      <c r="C932" s="265" t="s">
        <v>2251</v>
      </c>
      <c r="D932" s="265" t="s">
        <v>2252</v>
      </c>
      <c r="E932" s="265">
        <f t="shared" si="38"/>
        <v>54.229166666666664</v>
      </c>
      <c r="F932" s="265">
        <f t="shared" si="37"/>
        <v>4.401666666666666</v>
      </c>
      <c r="G932" s="265"/>
      <c r="H932" s="329" t="s">
        <v>813</v>
      </c>
    </row>
    <row r="933" spans="1:8" ht="12.75">
      <c r="A933" s="283" t="s">
        <v>2253</v>
      </c>
      <c r="B933" s="284" t="s">
        <v>1791</v>
      </c>
      <c r="C933" s="265" t="s">
        <v>2254</v>
      </c>
      <c r="D933" s="265" t="s">
        <v>2255</v>
      </c>
      <c r="E933" s="265">
        <f t="shared" si="38"/>
        <v>54.222166666666666</v>
      </c>
      <c r="F933" s="265">
        <f t="shared" si="37"/>
        <v>4.691666666666666</v>
      </c>
      <c r="G933" s="265"/>
      <c r="H933" s="329" t="s">
        <v>813</v>
      </c>
    </row>
    <row r="934" spans="1:8" ht="12.75">
      <c r="A934" s="283" t="s">
        <v>2256</v>
      </c>
      <c r="B934" s="284" t="s">
        <v>1791</v>
      </c>
      <c r="C934" s="265" t="s">
        <v>2257</v>
      </c>
      <c r="D934" s="265" t="s">
        <v>2258</v>
      </c>
      <c r="E934" s="265">
        <f t="shared" si="38"/>
        <v>59.028666666666666</v>
      </c>
      <c r="F934" s="265">
        <f t="shared" si="37"/>
        <v>2.8063333333333333</v>
      </c>
      <c r="G934" s="265"/>
      <c r="H934" s="329" t="s">
        <v>3535</v>
      </c>
    </row>
    <row r="935" spans="1:8" ht="12.75">
      <c r="A935" s="283" t="s">
        <v>2259</v>
      </c>
      <c r="B935" s="284" t="s">
        <v>1791</v>
      </c>
      <c r="C935" s="265" t="s">
        <v>2260</v>
      </c>
      <c r="D935" s="265" t="s">
        <v>3545</v>
      </c>
      <c r="E935" s="265">
        <f t="shared" si="38"/>
        <v>58.887166666666666</v>
      </c>
      <c r="F935" s="265">
        <f t="shared" si="37"/>
        <v>2.8933333333333335</v>
      </c>
      <c r="G935" s="265"/>
      <c r="H935" s="329" t="s">
        <v>3535</v>
      </c>
    </row>
    <row r="936" spans="1:8" ht="12.75">
      <c r="A936" s="283" t="s">
        <v>2261</v>
      </c>
      <c r="B936" s="284" t="s">
        <v>1791</v>
      </c>
      <c r="C936" s="265" t="s">
        <v>2262</v>
      </c>
      <c r="D936" s="265" t="s">
        <v>2263</v>
      </c>
      <c r="E936" s="265">
        <f t="shared" si="38"/>
        <v>59.03033333333333</v>
      </c>
      <c r="F936" s="265">
        <f t="shared" si="37"/>
        <v>2.933666666666667</v>
      </c>
      <c r="G936" s="265"/>
      <c r="H936" s="329" t="s">
        <v>3535</v>
      </c>
    </row>
    <row r="937" spans="1:8" ht="12.75">
      <c r="A937" s="283" t="s">
        <v>2264</v>
      </c>
      <c r="B937" s="284" t="s">
        <v>1791</v>
      </c>
      <c r="C937" s="265" t="s">
        <v>2265</v>
      </c>
      <c r="D937" s="265" t="s">
        <v>2266</v>
      </c>
      <c r="E937" s="265">
        <f t="shared" si="38"/>
        <v>53.69166666666667</v>
      </c>
      <c r="F937" s="265">
        <f t="shared" si="37"/>
        <v>1.635</v>
      </c>
      <c r="G937" s="265"/>
      <c r="H937" s="329" t="s">
        <v>2802</v>
      </c>
    </row>
    <row r="938" spans="1:8" ht="12.75">
      <c r="A938" s="283" t="s">
        <v>2624</v>
      </c>
      <c r="B938" s="284" t="s">
        <v>1791</v>
      </c>
      <c r="C938" s="265" t="s">
        <v>2267</v>
      </c>
      <c r="D938" s="265" t="s">
        <v>2268</v>
      </c>
      <c r="E938" s="265">
        <f t="shared" si="38"/>
        <v>53.87116666666667</v>
      </c>
      <c r="F938" s="265">
        <f t="shared" si="37"/>
        <v>1.5433333333333334</v>
      </c>
      <c r="G938" s="265"/>
      <c r="H938" s="329" t="s">
        <v>2802</v>
      </c>
    </row>
    <row r="939" spans="1:8" ht="12.75">
      <c r="A939" s="283" t="s">
        <v>2269</v>
      </c>
      <c r="B939" s="284" t="s">
        <v>1791</v>
      </c>
      <c r="C939" s="265" t="s">
        <v>2270</v>
      </c>
      <c r="D939" s="265" t="s">
        <v>2271</v>
      </c>
      <c r="E939" s="265" t="e">
        <f t="shared" si="38"/>
        <v>#VALUE!</v>
      </c>
      <c r="F939" s="265">
        <f t="shared" si="37"/>
        <v>1.5266666666666668</v>
      </c>
      <c r="G939" s="265"/>
      <c r="H939" s="329" t="s">
        <v>2802</v>
      </c>
    </row>
    <row r="940" spans="1:8" ht="12.75">
      <c r="A940" s="283" t="s">
        <v>2623</v>
      </c>
      <c r="B940" s="284" t="s">
        <v>1791</v>
      </c>
      <c r="C940" s="265" t="s">
        <v>2272</v>
      </c>
      <c r="D940" s="265" t="s">
        <v>2273</v>
      </c>
      <c r="E940" s="265">
        <f t="shared" si="38"/>
        <v>53.86666666666667</v>
      </c>
      <c r="F940" s="265">
        <f t="shared" si="37"/>
        <v>1.9100000000000001</v>
      </c>
      <c r="G940" s="265"/>
      <c r="H940" s="329" t="s">
        <v>2802</v>
      </c>
    </row>
    <row r="941" spans="1:8" ht="12.75">
      <c r="A941" s="283" t="s">
        <v>2274</v>
      </c>
      <c r="B941" s="284" t="s">
        <v>1791</v>
      </c>
      <c r="C941" s="265" t="s">
        <v>2275</v>
      </c>
      <c r="D941" s="265" t="s">
        <v>2276</v>
      </c>
      <c r="E941" s="265">
        <f t="shared" si="38"/>
        <v>53.47666666666667</v>
      </c>
      <c r="F941" s="265">
        <f t="shared" si="37"/>
        <v>2.943</v>
      </c>
      <c r="G941" s="265"/>
      <c r="H941" s="329" t="s">
        <v>2653</v>
      </c>
    </row>
    <row r="942" spans="1:8" ht="12.75">
      <c r="A942" s="283" t="s">
        <v>2836</v>
      </c>
      <c r="B942" s="284" t="s">
        <v>1791</v>
      </c>
      <c r="C942" s="265" t="s">
        <v>2837</v>
      </c>
      <c r="D942" s="265" t="s">
        <v>2838</v>
      </c>
      <c r="E942" s="265">
        <f t="shared" si="38"/>
        <v>53.416666666666664</v>
      </c>
      <c r="F942" s="265">
        <f t="shared" si="37"/>
        <v>2.638</v>
      </c>
      <c r="G942" s="265"/>
      <c r="H942" s="329" t="s">
        <v>2653</v>
      </c>
    </row>
    <row r="943" spans="1:8" ht="12.75">
      <c r="A943" s="283" t="s">
        <v>1794</v>
      </c>
      <c r="B943" s="284" t="s">
        <v>1791</v>
      </c>
      <c r="C943" s="285" t="s">
        <v>1795</v>
      </c>
      <c r="D943" s="285" t="s">
        <v>1796</v>
      </c>
      <c r="E943" s="265">
        <f t="shared" si="38"/>
        <v>53.195</v>
      </c>
      <c r="F943" s="265">
        <f t="shared" si="37"/>
        <v>2.844666666666667</v>
      </c>
      <c r="G943" s="265"/>
      <c r="H943" s="329" t="s">
        <v>2653</v>
      </c>
    </row>
    <row r="944" spans="1:8" ht="12.75">
      <c r="A944" s="283" t="s">
        <v>1800</v>
      </c>
      <c r="B944" s="284" t="s">
        <v>1791</v>
      </c>
      <c r="C944" s="285" t="s">
        <v>1801</v>
      </c>
      <c r="D944" s="285" t="s">
        <v>1802</v>
      </c>
      <c r="E944" s="265">
        <f t="shared" si="38"/>
        <v>53.48</v>
      </c>
      <c r="F944" s="265">
        <f t="shared" si="37"/>
        <v>2.881666666666667</v>
      </c>
      <c r="G944" s="265"/>
      <c r="H944" s="329" t="s">
        <v>2653</v>
      </c>
    </row>
    <row r="945" spans="1:8" ht="12.75">
      <c r="A945" s="283" t="s">
        <v>2277</v>
      </c>
      <c r="B945" s="284" t="s">
        <v>1791</v>
      </c>
      <c r="C945" s="265" t="s">
        <v>2278</v>
      </c>
      <c r="D945" s="265" t="s">
        <v>2279</v>
      </c>
      <c r="E945" s="265">
        <f t="shared" si="38"/>
        <v>53.291666666666664</v>
      </c>
      <c r="F945" s="265">
        <f t="shared" si="37"/>
        <v>3.06</v>
      </c>
      <c r="G945" s="265"/>
      <c r="H945" s="329" t="s">
        <v>2653</v>
      </c>
    </row>
    <row r="946" spans="1:8" ht="12.75">
      <c r="A946" s="283" t="s">
        <v>2905</v>
      </c>
      <c r="B946" s="284" t="s">
        <v>1791</v>
      </c>
      <c r="C946" s="265" t="s">
        <v>2280</v>
      </c>
      <c r="D946" s="265" t="s">
        <v>2281</v>
      </c>
      <c r="E946" s="265">
        <f t="shared" si="38"/>
        <v>53.17616666666667</v>
      </c>
      <c r="F946" s="265">
        <f t="shared" si="37"/>
        <v>2.6133333333333333</v>
      </c>
      <c r="G946" s="265"/>
      <c r="H946" s="329" t="s">
        <v>2653</v>
      </c>
    </row>
    <row r="947" spans="1:8" ht="12.75">
      <c r="A947" s="283" t="s">
        <v>1809</v>
      </c>
      <c r="B947" s="284" t="s">
        <v>1791</v>
      </c>
      <c r="C947" s="285" t="s">
        <v>1726</v>
      </c>
      <c r="D947" s="285" t="s">
        <v>1727</v>
      </c>
      <c r="E947" s="265">
        <f t="shared" si="38"/>
        <v>53.461333333333336</v>
      </c>
      <c r="F947" s="265">
        <f t="shared" si="37"/>
        <v>3.034666666666667</v>
      </c>
      <c r="G947" s="265"/>
      <c r="H947" s="329" t="s">
        <v>2653</v>
      </c>
    </row>
    <row r="948" spans="1:8" ht="12.75">
      <c r="A948" s="283" t="s">
        <v>2282</v>
      </c>
      <c r="B948" s="284" t="s">
        <v>1791</v>
      </c>
      <c r="C948" s="285" t="s">
        <v>2283</v>
      </c>
      <c r="D948" s="285" t="s">
        <v>2284</v>
      </c>
      <c r="E948" s="265">
        <f t="shared" si="38"/>
        <v>53.34616666666667</v>
      </c>
      <c r="F948" s="265">
        <f t="shared" si="37"/>
        <v>2.5263333333333335</v>
      </c>
      <c r="G948" s="265"/>
      <c r="H948" s="329" t="s">
        <v>2653</v>
      </c>
    </row>
    <row r="949" spans="1:8" ht="12.75">
      <c r="A949" s="283" t="s">
        <v>2285</v>
      </c>
      <c r="B949" s="284" t="s">
        <v>1791</v>
      </c>
      <c r="C949" s="265" t="s">
        <v>2286</v>
      </c>
      <c r="D949" s="265" t="s">
        <v>2287</v>
      </c>
      <c r="E949" s="265">
        <f t="shared" si="38"/>
        <v>51.015</v>
      </c>
      <c r="F949" s="265">
        <f t="shared" si="37"/>
        <v>0.45</v>
      </c>
      <c r="G949" s="265"/>
      <c r="H949" s="329" t="s">
        <v>137</v>
      </c>
    </row>
    <row r="950" spans="1:8" ht="12.75">
      <c r="A950" s="283" t="s">
        <v>2288</v>
      </c>
      <c r="B950" s="284" t="s">
        <v>1791</v>
      </c>
      <c r="C950" s="265" t="s">
        <v>2289</v>
      </c>
      <c r="D950" s="265" t="s">
        <v>2290</v>
      </c>
      <c r="E950" s="265">
        <f t="shared" si="38"/>
        <v>51.227</v>
      </c>
      <c r="F950" s="265">
        <f t="shared" si="37"/>
        <v>0.335</v>
      </c>
      <c r="G950" s="265"/>
      <c r="H950" s="329" t="s">
        <v>137</v>
      </c>
    </row>
    <row r="951" spans="1:8" ht="12.75">
      <c r="A951" s="283" t="s">
        <v>2159</v>
      </c>
      <c r="B951" s="284" t="s">
        <v>1791</v>
      </c>
      <c r="C951" s="265" t="s">
        <v>2160</v>
      </c>
      <c r="D951" s="265" t="s">
        <v>2161</v>
      </c>
      <c r="E951" s="265">
        <f t="shared" si="38"/>
        <v>51.2395</v>
      </c>
      <c r="F951" s="265">
        <f t="shared" si="37"/>
        <v>0.5850000000000001</v>
      </c>
      <c r="G951" s="265"/>
      <c r="H951" s="329" t="s">
        <v>137</v>
      </c>
    </row>
    <row r="952" spans="1:8" ht="12.75">
      <c r="A952" s="283" t="s">
        <v>2291</v>
      </c>
      <c r="B952" s="284" t="s">
        <v>1791</v>
      </c>
      <c r="C952" s="265" t="s">
        <v>2292</v>
      </c>
      <c r="D952" s="265" t="s">
        <v>2293</v>
      </c>
      <c r="E952" s="265">
        <f t="shared" si="38"/>
        <v>51.05283333333333</v>
      </c>
      <c r="F952" s="265">
        <f t="shared" si="37"/>
        <v>0.2021666666666667</v>
      </c>
      <c r="G952" s="265"/>
      <c r="H952" s="329" t="s">
        <v>137</v>
      </c>
    </row>
    <row r="953" spans="1:8" ht="12.75">
      <c r="A953" s="283" t="s">
        <v>2294</v>
      </c>
      <c r="B953" s="284" t="s">
        <v>1791</v>
      </c>
      <c r="C953" s="265" t="s">
        <v>2295</v>
      </c>
      <c r="D953" s="265" t="s">
        <v>2296</v>
      </c>
      <c r="E953" s="265">
        <f t="shared" si="38"/>
        <v>51.0075</v>
      </c>
      <c r="F953" s="265">
        <f t="shared" si="37"/>
        <v>0.09616666666666666</v>
      </c>
      <c r="G953" s="265"/>
      <c r="H953" s="329" t="s">
        <v>137</v>
      </c>
    </row>
    <row r="954" spans="1:8" ht="12.75">
      <c r="A954" s="283" t="s">
        <v>2297</v>
      </c>
      <c r="B954" s="284" t="s">
        <v>1791</v>
      </c>
      <c r="C954" s="265" t="s">
        <v>2298</v>
      </c>
      <c r="D954" s="265" t="s">
        <v>2299</v>
      </c>
      <c r="E954" s="265">
        <f t="shared" si="38"/>
        <v>51.13333333333333</v>
      </c>
      <c r="F954" s="265">
        <f t="shared" si="37"/>
        <v>-0.265</v>
      </c>
      <c r="G954" s="265"/>
      <c r="H954" s="329" t="s">
        <v>137</v>
      </c>
    </row>
    <row r="955" spans="1:8" ht="12.75">
      <c r="A955" s="283" t="s">
        <v>2300</v>
      </c>
      <c r="B955" s="284" t="s">
        <v>1791</v>
      </c>
      <c r="C955" s="265" t="s">
        <v>2301</v>
      </c>
      <c r="D955" s="265" t="s">
        <v>2302</v>
      </c>
      <c r="E955" s="265">
        <f t="shared" si="38"/>
        <v>51.756166666666665</v>
      </c>
      <c r="F955" s="265">
        <f t="shared" si="37"/>
        <v>0.41616666666666663</v>
      </c>
      <c r="G955" s="265"/>
      <c r="H955" s="329" t="s">
        <v>145</v>
      </c>
    </row>
    <row r="956" spans="1:8" ht="12.75">
      <c r="A956" s="283" t="s">
        <v>2303</v>
      </c>
      <c r="B956" s="284" t="s">
        <v>1791</v>
      </c>
      <c r="C956" s="265" t="s">
        <v>2304</v>
      </c>
      <c r="D956" s="265" t="s">
        <v>2305</v>
      </c>
      <c r="E956" s="265">
        <f t="shared" si="38"/>
        <v>51.844166666666666</v>
      </c>
      <c r="F956" s="265">
        <f t="shared" si="37"/>
        <v>0.36616666666666664</v>
      </c>
      <c r="G956" s="265"/>
      <c r="H956" s="329" t="s">
        <v>145</v>
      </c>
    </row>
    <row r="957" spans="1:8" ht="12.75">
      <c r="A957" s="283" t="s">
        <v>2306</v>
      </c>
      <c r="B957" s="284" t="s">
        <v>1791</v>
      </c>
      <c r="C957" s="265" t="s">
        <v>2307</v>
      </c>
      <c r="D957" s="265" t="s">
        <v>2308</v>
      </c>
      <c r="E957" s="265">
        <f t="shared" si="38"/>
        <v>51.971666666666664</v>
      </c>
      <c r="F957" s="265">
        <f t="shared" si="37"/>
        <v>0.33166666666666667</v>
      </c>
      <c r="G957" s="265"/>
      <c r="H957" s="329" t="s">
        <v>145</v>
      </c>
    </row>
    <row r="958" spans="1:8" ht="12.75">
      <c r="A958" s="283" t="s">
        <v>2309</v>
      </c>
      <c r="B958" s="284" t="s">
        <v>1791</v>
      </c>
      <c r="C958" s="265" t="s">
        <v>2310</v>
      </c>
      <c r="D958" s="265" t="s">
        <v>2311</v>
      </c>
      <c r="E958" s="265">
        <f t="shared" si="38"/>
        <v>52.00416666666667</v>
      </c>
      <c r="F958" s="265">
        <f t="shared" si="37"/>
        <v>-0.207</v>
      </c>
      <c r="G958" s="265"/>
      <c r="H958" s="329" t="s">
        <v>149</v>
      </c>
    </row>
    <row r="959" spans="1:8" ht="12.75">
      <c r="A959" s="283" t="s">
        <v>3106</v>
      </c>
      <c r="B959" s="284" t="s">
        <v>1791</v>
      </c>
      <c r="C959" s="265" t="s">
        <v>2312</v>
      </c>
      <c r="D959" s="265" t="s">
        <v>2313</v>
      </c>
      <c r="E959" s="265">
        <f t="shared" si="38"/>
        <v>51.87833333333333</v>
      </c>
      <c r="F959" s="265">
        <f t="shared" si="37"/>
        <v>-0.5538333333333333</v>
      </c>
      <c r="G959" s="265"/>
      <c r="H959" s="329" t="s">
        <v>149</v>
      </c>
    </row>
    <row r="960" spans="1:8" ht="12.75">
      <c r="A960" s="283" t="s">
        <v>2314</v>
      </c>
      <c r="B960" s="284" t="s">
        <v>1791</v>
      </c>
      <c r="C960" s="265" t="s">
        <v>2315</v>
      </c>
      <c r="D960" s="265" t="s">
        <v>2316</v>
      </c>
      <c r="E960" s="265">
        <f t="shared" si="38"/>
        <v>51.733333333333334</v>
      </c>
      <c r="F960" s="265">
        <f t="shared" si="37"/>
        <v>-0.47333333333333333</v>
      </c>
      <c r="G960" s="265"/>
      <c r="H960" s="329" t="s">
        <v>149</v>
      </c>
    </row>
    <row r="961" spans="1:8" ht="12.75">
      <c r="A961" s="283" t="s">
        <v>2317</v>
      </c>
      <c r="B961" s="284" t="s">
        <v>1791</v>
      </c>
      <c r="C961" s="265" t="s">
        <v>2318</v>
      </c>
      <c r="D961" s="265" t="s">
        <v>2319</v>
      </c>
      <c r="E961" s="265">
        <f t="shared" si="38"/>
        <v>51.877833333333335</v>
      </c>
      <c r="F961" s="265">
        <f t="shared" si="37"/>
        <v>-0.23583333333333334</v>
      </c>
      <c r="G961" s="265"/>
      <c r="H961" s="329" t="s">
        <v>149</v>
      </c>
    </row>
    <row r="962" spans="1:8" ht="12.75">
      <c r="A962" s="283" t="s">
        <v>1797</v>
      </c>
      <c r="B962" s="284" t="s">
        <v>1791</v>
      </c>
      <c r="C962" s="265" t="s">
        <v>1798</v>
      </c>
      <c r="D962" s="265" t="s">
        <v>1799</v>
      </c>
      <c r="E962" s="265">
        <f t="shared" si="38"/>
        <v>51.7</v>
      </c>
      <c r="F962" s="265">
        <f t="shared" si="37"/>
        <v>-0.11116666666666666</v>
      </c>
      <c r="G962" s="265"/>
      <c r="H962" s="329" t="s">
        <v>149</v>
      </c>
    </row>
    <row r="963" spans="1:8" ht="12.75">
      <c r="A963" s="283" t="s">
        <v>2320</v>
      </c>
      <c r="B963" s="284" t="s">
        <v>1791</v>
      </c>
      <c r="C963" s="265" t="s">
        <v>1944</v>
      </c>
      <c r="D963" s="265" t="s">
        <v>2321</v>
      </c>
      <c r="E963" s="265">
        <f t="shared" si="38"/>
        <v>51.87166666666667</v>
      </c>
      <c r="F963" s="265">
        <f t="shared" si="37"/>
        <v>-0.3625</v>
      </c>
      <c r="G963" s="265"/>
      <c r="H963" s="329" t="s">
        <v>149</v>
      </c>
    </row>
    <row r="964" spans="1:8" ht="12.75">
      <c r="A964" s="283" t="s">
        <v>2322</v>
      </c>
      <c r="B964" s="284" t="s">
        <v>1791</v>
      </c>
      <c r="C964" s="265" t="s">
        <v>2323</v>
      </c>
      <c r="D964" s="265" t="s">
        <v>2324</v>
      </c>
      <c r="E964" s="265">
        <f t="shared" si="38"/>
        <v>52.0825</v>
      </c>
      <c r="F964" s="265">
        <f t="shared" si="37"/>
        <v>-0.4345</v>
      </c>
      <c r="G964" s="265"/>
      <c r="H964" s="329" t="s">
        <v>149</v>
      </c>
    </row>
    <row r="965" spans="1:8" ht="12.75">
      <c r="A965" s="283" t="s">
        <v>2325</v>
      </c>
      <c r="B965" s="284" t="s">
        <v>1791</v>
      </c>
      <c r="C965" s="265" t="s">
        <v>2326</v>
      </c>
      <c r="D965" s="265" t="s">
        <v>2327</v>
      </c>
      <c r="E965" s="265">
        <f t="shared" si="38"/>
        <v>51.888666666666666</v>
      </c>
      <c r="F965" s="265">
        <f t="shared" si="37"/>
        <v>-0.22549999999999998</v>
      </c>
      <c r="G965" s="265"/>
      <c r="H965" s="329" t="s">
        <v>149</v>
      </c>
    </row>
    <row r="966" spans="1:8" ht="12.75">
      <c r="A966" s="283" t="s">
        <v>2328</v>
      </c>
      <c r="B966" s="284" t="s">
        <v>1791</v>
      </c>
      <c r="C966" s="265" t="s">
        <v>2056</v>
      </c>
      <c r="D966" s="265" t="s">
        <v>2329</v>
      </c>
      <c r="E966" s="265">
        <f t="shared" si="38"/>
        <v>51.99</v>
      </c>
      <c r="F966" s="265">
        <f t="shared" si="37"/>
        <v>-0.062000000000000006</v>
      </c>
      <c r="G966" s="265"/>
      <c r="H966" s="329" t="s">
        <v>149</v>
      </c>
    </row>
    <row r="967" spans="1:8" ht="12.75">
      <c r="A967" s="283" t="s">
        <v>2330</v>
      </c>
      <c r="B967" s="284" t="s">
        <v>1791</v>
      </c>
      <c r="C967" s="265" t="s">
        <v>151</v>
      </c>
      <c r="D967" s="265" t="s">
        <v>2331</v>
      </c>
      <c r="E967" s="265">
        <f t="shared" si="38"/>
        <v>51.885</v>
      </c>
      <c r="F967" s="265">
        <f t="shared" si="37"/>
        <v>-0.0045000000000000005</v>
      </c>
      <c r="G967" s="265"/>
      <c r="H967" s="329" t="s">
        <v>149</v>
      </c>
    </row>
    <row r="968" spans="1:8" ht="12.75">
      <c r="A968" s="283" t="s">
        <v>1816</v>
      </c>
      <c r="B968" s="284" t="s">
        <v>1791</v>
      </c>
      <c r="C968" s="265" t="s">
        <v>1817</v>
      </c>
      <c r="D968" s="265" t="s">
        <v>1818</v>
      </c>
      <c r="E968" s="265">
        <f t="shared" si="38"/>
        <v>51.81166666666667</v>
      </c>
      <c r="F968" s="265">
        <f t="shared" si="37"/>
        <v>0.02666666666666667</v>
      </c>
      <c r="G968" s="265"/>
      <c r="H968" s="329" t="s">
        <v>149</v>
      </c>
    </row>
    <row r="969" spans="1:8" ht="12.75">
      <c r="A969" s="283" t="s">
        <v>2332</v>
      </c>
      <c r="B969" s="284" t="s">
        <v>1791</v>
      </c>
      <c r="C969" s="265" t="s">
        <v>2333</v>
      </c>
      <c r="D969" s="265" t="s">
        <v>2334</v>
      </c>
      <c r="E969" s="265">
        <f t="shared" si="38"/>
        <v>55.13333333333333</v>
      </c>
      <c r="F969" s="265">
        <f t="shared" si="37"/>
        <v>7.456666666666667</v>
      </c>
      <c r="G969" s="265"/>
      <c r="H969" s="329" t="s">
        <v>2335</v>
      </c>
    </row>
    <row r="970" spans="1:8" ht="12.75">
      <c r="A970" s="283" t="s">
        <v>2336</v>
      </c>
      <c r="B970" s="284" t="s">
        <v>1791</v>
      </c>
      <c r="C970" s="265" t="s">
        <v>2337</v>
      </c>
      <c r="D970" s="265" t="s">
        <v>2338</v>
      </c>
      <c r="E970" s="265">
        <f t="shared" si="38"/>
        <v>55.13166666666667</v>
      </c>
      <c r="F970" s="265">
        <f t="shared" si="37"/>
        <v>6.671666666666667</v>
      </c>
      <c r="G970" s="265"/>
      <c r="H970" s="329" t="s">
        <v>2335</v>
      </c>
    </row>
    <row r="971" spans="1:8" ht="12.75">
      <c r="A971" s="283" t="s">
        <v>2339</v>
      </c>
      <c r="B971" s="284" t="s">
        <v>1791</v>
      </c>
      <c r="C971" s="265" t="s">
        <v>2341</v>
      </c>
      <c r="D971" s="265" t="s">
        <v>2342</v>
      </c>
      <c r="E971" s="265">
        <f t="shared" si="38"/>
        <v>54.928333333333335</v>
      </c>
      <c r="F971" s="265">
        <f t="shared" si="37"/>
        <v>6.925</v>
      </c>
      <c r="G971" s="265"/>
      <c r="H971" s="329" t="s">
        <v>2335</v>
      </c>
    </row>
    <row r="972" spans="1:8" ht="12.75">
      <c r="A972" s="283" t="s">
        <v>2343</v>
      </c>
      <c r="B972" s="284" t="s">
        <v>1791</v>
      </c>
      <c r="C972" s="265" t="s">
        <v>2344</v>
      </c>
      <c r="D972" s="265" t="s">
        <v>2345</v>
      </c>
      <c r="E972" s="265">
        <f t="shared" si="38"/>
        <v>55.19</v>
      </c>
      <c r="F972" s="265">
        <f t="shared" si="37"/>
        <v>7.04</v>
      </c>
      <c r="G972" s="265"/>
      <c r="H972" s="329" t="s">
        <v>2335</v>
      </c>
    </row>
    <row r="973" spans="1:8" ht="12.75">
      <c r="A973" s="283" t="s">
        <v>2346</v>
      </c>
      <c r="B973" s="284" t="s">
        <v>1791</v>
      </c>
      <c r="C973" s="265" t="s">
        <v>2347</v>
      </c>
      <c r="D973" s="265" t="s">
        <v>2348</v>
      </c>
      <c r="E973" s="265">
        <f t="shared" si="38"/>
        <v>54.958333333333336</v>
      </c>
      <c r="F973" s="265">
        <f t="shared" si="37"/>
        <v>7.358333333333333</v>
      </c>
      <c r="G973" s="265"/>
      <c r="H973" s="329" t="s">
        <v>2335</v>
      </c>
    </row>
    <row r="974" spans="1:8" ht="12.75">
      <c r="A974" s="283" t="s">
        <v>2349</v>
      </c>
      <c r="B974" s="284" t="s">
        <v>1791</v>
      </c>
      <c r="C974" s="265" t="s">
        <v>2350</v>
      </c>
      <c r="D974" s="265" t="s">
        <v>2351</v>
      </c>
      <c r="E974" s="265">
        <f t="shared" si="38"/>
        <v>51.428</v>
      </c>
      <c r="F974" s="265">
        <f t="shared" si="37"/>
        <v>1.8546666666666667</v>
      </c>
      <c r="G974" s="265"/>
      <c r="H974" s="329" t="s">
        <v>168</v>
      </c>
    </row>
    <row r="975" spans="1:8" ht="12.75">
      <c r="A975" s="283" t="s">
        <v>2352</v>
      </c>
      <c r="B975" s="284" t="s">
        <v>1791</v>
      </c>
      <c r="C975" s="265" t="s">
        <v>2829</v>
      </c>
      <c r="D975" s="265" t="s">
        <v>2353</v>
      </c>
      <c r="E975" s="265">
        <f t="shared" si="38"/>
        <v>51.61666666666667</v>
      </c>
      <c r="F975" s="265">
        <f t="shared" si="37"/>
        <v>1.885</v>
      </c>
      <c r="G975" s="265"/>
      <c r="H975" s="329" t="s">
        <v>168</v>
      </c>
    </row>
    <row r="976" spans="1:8" ht="12.75">
      <c r="A976" s="283" t="s">
        <v>2354</v>
      </c>
      <c r="B976" s="284" t="s">
        <v>1791</v>
      </c>
      <c r="C976" s="265" t="s">
        <v>2355</v>
      </c>
      <c r="D976" s="265" t="s">
        <v>2356</v>
      </c>
      <c r="E976" s="265">
        <f t="shared" si="38"/>
        <v>51.43666666666667</v>
      </c>
      <c r="F976" s="265">
        <f t="shared" si="37"/>
        <v>2.005</v>
      </c>
      <c r="G976" s="265"/>
      <c r="H976" s="329" t="s">
        <v>168</v>
      </c>
    </row>
    <row r="977" spans="1:8" ht="12.75">
      <c r="A977" s="283" t="s">
        <v>2357</v>
      </c>
      <c r="B977" s="284" t="s">
        <v>1791</v>
      </c>
      <c r="C977" s="265" t="s">
        <v>1973</v>
      </c>
      <c r="D977" s="265" t="s">
        <v>2358</v>
      </c>
      <c r="E977" s="265">
        <f t="shared" si="38"/>
        <v>51.46</v>
      </c>
      <c r="F977" s="265">
        <f t="shared" si="37"/>
        <v>2.1233333333333335</v>
      </c>
      <c r="G977" s="265"/>
      <c r="H977" s="329" t="s">
        <v>168</v>
      </c>
    </row>
    <row r="978" spans="1:8" ht="12.75">
      <c r="A978" s="283" t="s">
        <v>2359</v>
      </c>
      <c r="B978" s="284" t="s">
        <v>1791</v>
      </c>
      <c r="C978" s="265" t="s">
        <v>2360</v>
      </c>
      <c r="D978" s="265" t="s">
        <v>2361</v>
      </c>
      <c r="E978" s="265">
        <f t="shared" si="38"/>
        <v>51.49</v>
      </c>
      <c r="F978" s="265">
        <f t="shared" si="37"/>
        <v>1.895</v>
      </c>
      <c r="G978" s="265"/>
      <c r="H978" s="329" t="s">
        <v>168</v>
      </c>
    </row>
    <row r="979" spans="1:8" ht="12.75">
      <c r="A979" s="283" t="s">
        <v>2362</v>
      </c>
      <c r="B979" s="284" t="s">
        <v>1791</v>
      </c>
      <c r="C979" s="265" t="s">
        <v>2363</v>
      </c>
      <c r="D979" s="265" t="s">
        <v>2364</v>
      </c>
      <c r="E979" s="265">
        <f t="shared" si="38"/>
        <v>51.346666666666664</v>
      </c>
      <c r="F979" s="265">
        <f t="shared" si="37"/>
        <v>1.9883333333333333</v>
      </c>
      <c r="G979" s="265"/>
      <c r="H979" s="329" t="s">
        <v>168</v>
      </c>
    </row>
    <row r="980" spans="1:8" ht="12.75">
      <c r="A980" s="283" t="s">
        <v>2365</v>
      </c>
      <c r="B980" s="284" t="s">
        <v>1791</v>
      </c>
      <c r="C980" s="265" t="s">
        <v>2366</v>
      </c>
      <c r="D980" s="265" t="s">
        <v>2367</v>
      </c>
      <c r="E980" s="265">
        <f t="shared" si="38"/>
        <v>51.526666666666664</v>
      </c>
      <c r="F980" s="265">
        <f t="shared" si="37"/>
        <v>1.7246666666666666</v>
      </c>
      <c r="G980" s="265"/>
      <c r="H980" s="329" t="s">
        <v>168</v>
      </c>
    </row>
    <row r="981" spans="1:8" ht="12.75">
      <c r="A981" s="283" t="s">
        <v>2368</v>
      </c>
      <c r="B981" s="284" t="s">
        <v>1791</v>
      </c>
      <c r="C981" s="265" t="s">
        <v>2369</v>
      </c>
      <c r="D981" s="265" t="s">
        <v>2370</v>
      </c>
      <c r="E981" s="265">
        <f t="shared" si="38"/>
        <v>51.545</v>
      </c>
      <c r="F981" s="265">
        <f t="shared" si="37"/>
        <v>1.8541666666666665</v>
      </c>
      <c r="G981" s="265"/>
      <c r="H981" s="329" t="s">
        <v>168</v>
      </c>
    </row>
    <row r="982" spans="1:8" ht="12.75">
      <c r="A982" s="283" t="s">
        <v>2371</v>
      </c>
      <c r="B982" s="284" t="s">
        <v>1791</v>
      </c>
      <c r="C982" s="265" t="s">
        <v>2372</v>
      </c>
      <c r="D982" s="265" t="s">
        <v>2373</v>
      </c>
      <c r="E982" s="265">
        <f t="shared" si="38"/>
        <v>51.51466666666666</v>
      </c>
      <c r="F982" s="265">
        <f t="shared" si="37"/>
        <v>2.1216666666666666</v>
      </c>
      <c r="G982" s="265"/>
      <c r="H982" s="329" t="s">
        <v>168</v>
      </c>
    </row>
    <row r="983" spans="1:8" ht="12.75">
      <c r="A983" s="283" t="s">
        <v>2374</v>
      </c>
      <c r="B983" s="284" t="s">
        <v>1791</v>
      </c>
      <c r="C983" s="265" t="s">
        <v>2375</v>
      </c>
      <c r="D983" s="265" t="s">
        <v>2376</v>
      </c>
      <c r="E983" s="265">
        <f t="shared" si="38"/>
        <v>51.585</v>
      </c>
      <c r="F983" s="265">
        <f t="shared" si="37"/>
        <v>2.1033333333333335</v>
      </c>
      <c r="G983" s="265"/>
      <c r="H983" s="329" t="s">
        <v>168</v>
      </c>
    </row>
    <row r="984" spans="1:8" ht="12.75">
      <c r="A984" s="283" t="s">
        <v>2377</v>
      </c>
      <c r="B984" s="284" t="s">
        <v>1791</v>
      </c>
      <c r="C984" s="265" t="s">
        <v>2378</v>
      </c>
      <c r="D984" s="265" t="s">
        <v>2379</v>
      </c>
      <c r="E984" s="265">
        <f t="shared" si="38"/>
        <v>51.42</v>
      </c>
      <c r="F984" s="265">
        <f t="shared" si="37"/>
        <v>1.7283333333333335</v>
      </c>
      <c r="G984" s="265"/>
      <c r="H984" s="329" t="s">
        <v>168</v>
      </c>
    </row>
    <row r="985" spans="1:8" ht="12.75">
      <c r="A985" s="283" t="s">
        <v>2380</v>
      </c>
      <c r="B985" s="284" t="s">
        <v>1791</v>
      </c>
      <c r="C985" s="265" t="s">
        <v>2381</v>
      </c>
      <c r="D985" s="265" t="s">
        <v>2382</v>
      </c>
      <c r="E985" s="265">
        <f t="shared" si="38"/>
        <v>51.375</v>
      </c>
      <c r="F985" s="265">
        <f aca="true" t="shared" si="39" ref="F985:F1046">IF(LEFT(D985,1)="W",MID(D985,2,3)+(MID(D985,5,5)/60),-MID(D985,2,3)-(MID(D985,5,5)/60))</f>
        <v>2.138333333333333</v>
      </c>
      <c r="G985" s="265"/>
      <c r="H985" s="329" t="s">
        <v>168</v>
      </c>
    </row>
    <row r="986" spans="1:8" ht="12.75">
      <c r="A986" s="283" t="s">
        <v>2383</v>
      </c>
      <c r="B986" s="284" t="s">
        <v>1791</v>
      </c>
      <c r="C986" s="265" t="s">
        <v>2384</v>
      </c>
      <c r="D986" s="265" t="s">
        <v>2385</v>
      </c>
      <c r="E986" s="265">
        <f aca="true" t="shared" si="40" ref="E986:E1047">MID(C986,2,2)+(MID(C986,4,5)/60)</f>
        <v>51.59</v>
      </c>
      <c r="F986" s="265">
        <f t="shared" si="39"/>
        <v>1.7349999999999999</v>
      </c>
      <c r="G986" s="265"/>
      <c r="H986" s="329" t="s">
        <v>168</v>
      </c>
    </row>
    <row r="987" spans="1:8" ht="12.75">
      <c r="A987" s="283" t="s">
        <v>622</v>
      </c>
      <c r="B987" s="284" t="s">
        <v>1791</v>
      </c>
      <c r="C987" s="265" t="s">
        <v>2386</v>
      </c>
      <c r="D987" s="265" t="s">
        <v>2387</v>
      </c>
      <c r="E987" s="265">
        <f t="shared" si="40"/>
        <v>51.509166666666665</v>
      </c>
      <c r="F987" s="265">
        <f t="shared" si="39"/>
        <v>1.7996666666666665</v>
      </c>
      <c r="G987" s="265"/>
      <c r="H987" s="329" t="s">
        <v>168</v>
      </c>
    </row>
    <row r="988" spans="1:8" ht="12.75">
      <c r="A988" s="283" t="s">
        <v>2388</v>
      </c>
      <c r="B988" s="284" t="s">
        <v>1791</v>
      </c>
      <c r="C988" s="265" t="s">
        <v>2389</v>
      </c>
      <c r="D988" s="265" t="s">
        <v>2390</v>
      </c>
      <c r="E988" s="265">
        <f t="shared" si="40"/>
        <v>53.29533333333333</v>
      </c>
      <c r="F988" s="265">
        <f t="shared" si="39"/>
        <v>2.2121666666666666</v>
      </c>
      <c r="G988" s="265"/>
      <c r="H988" s="329" t="s">
        <v>173</v>
      </c>
    </row>
    <row r="989" spans="1:8" ht="12.75">
      <c r="A989" s="283" t="s">
        <v>2391</v>
      </c>
      <c r="B989" s="284" t="s">
        <v>1791</v>
      </c>
      <c r="C989" s="265" t="s">
        <v>2392</v>
      </c>
      <c r="D989" s="265" t="s">
        <v>2393</v>
      </c>
      <c r="E989" s="265">
        <f t="shared" si="40"/>
        <v>53.47116666666667</v>
      </c>
      <c r="F989" s="265">
        <f t="shared" si="39"/>
        <v>2.3903333333333334</v>
      </c>
      <c r="G989" s="265"/>
      <c r="H989" s="329" t="s">
        <v>173</v>
      </c>
    </row>
    <row r="990" spans="1:8" ht="12.75">
      <c r="A990" s="283" t="s">
        <v>2394</v>
      </c>
      <c r="B990" s="284" t="s">
        <v>1791</v>
      </c>
      <c r="C990" s="265" t="s">
        <v>2395</v>
      </c>
      <c r="D990" s="265" t="s">
        <v>2396</v>
      </c>
      <c r="E990" s="265">
        <f t="shared" si="40"/>
        <v>53.255833333333335</v>
      </c>
      <c r="F990" s="265">
        <f t="shared" si="39"/>
        <v>1.9128333333333334</v>
      </c>
      <c r="G990" s="265"/>
      <c r="H990" s="329" t="s">
        <v>173</v>
      </c>
    </row>
    <row r="991" spans="1:8" ht="12.75">
      <c r="A991" s="283" t="s">
        <v>2397</v>
      </c>
      <c r="B991" s="284" t="s">
        <v>1791</v>
      </c>
      <c r="C991" s="265" t="s">
        <v>2398</v>
      </c>
      <c r="D991" s="265" t="s">
        <v>2399</v>
      </c>
      <c r="E991" s="265">
        <f t="shared" si="40"/>
        <v>53.165</v>
      </c>
      <c r="F991" s="265">
        <f t="shared" si="39"/>
        <v>2.180833333333333</v>
      </c>
      <c r="G991" s="265"/>
      <c r="H991" s="329" t="s">
        <v>173</v>
      </c>
    </row>
    <row r="992" spans="1:8" ht="12.75">
      <c r="A992" s="283" t="s">
        <v>2400</v>
      </c>
      <c r="B992" s="284" t="s">
        <v>1791</v>
      </c>
      <c r="C992" s="265" t="s">
        <v>2401</v>
      </c>
      <c r="D992" s="265" t="s">
        <v>2402</v>
      </c>
      <c r="E992" s="265">
        <f t="shared" si="40"/>
        <v>53.34166666666667</v>
      </c>
      <c r="F992" s="265">
        <f t="shared" si="39"/>
        <v>2.174166666666667</v>
      </c>
      <c r="G992" s="265"/>
      <c r="H992" s="329" t="s">
        <v>173</v>
      </c>
    </row>
    <row r="993" spans="1:8" ht="12.75">
      <c r="A993" s="283" t="s">
        <v>2403</v>
      </c>
      <c r="B993" s="284" t="s">
        <v>1791</v>
      </c>
      <c r="C993" s="265" t="s">
        <v>2404</v>
      </c>
      <c r="D993" s="265" t="s">
        <v>2405</v>
      </c>
      <c r="E993" s="265">
        <f t="shared" si="40"/>
        <v>53.236333333333334</v>
      </c>
      <c r="F993" s="265">
        <f t="shared" si="39"/>
        <v>2.3091666666666666</v>
      </c>
      <c r="G993" s="265"/>
      <c r="H993" s="329" t="s">
        <v>173</v>
      </c>
    </row>
    <row r="994" spans="1:8" ht="12.75">
      <c r="A994" s="283" t="s">
        <v>2406</v>
      </c>
      <c r="B994" s="284" t="s">
        <v>1791</v>
      </c>
      <c r="C994" s="265" t="s">
        <v>888</v>
      </c>
      <c r="D994" s="265" t="s">
        <v>2407</v>
      </c>
      <c r="E994" s="265">
        <f t="shared" si="40"/>
        <v>53.353833333333334</v>
      </c>
      <c r="F994" s="265">
        <f t="shared" si="39"/>
        <v>2.3853333333333335</v>
      </c>
      <c r="G994" s="265"/>
      <c r="H994" s="329" t="s">
        <v>173</v>
      </c>
    </row>
    <row r="995" spans="1:8" ht="12.75">
      <c r="A995" s="283" t="s">
        <v>2408</v>
      </c>
      <c r="B995" s="284" t="s">
        <v>1791</v>
      </c>
      <c r="C995" s="265" t="s">
        <v>3281</v>
      </c>
      <c r="D995" s="265" t="s">
        <v>2409</v>
      </c>
      <c r="E995" s="265">
        <f t="shared" si="40"/>
        <v>53.43333333333333</v>
      </c>
      <c r="F995" s="265">
        <f t="shared" si="39"/>
        <v>2.3028333333333335</v>
      </c>
      <c r="G995" s="265"/>
      <c r="H995" s="329" t="s">
        <v>173</v>
      </c>
    </row>
    <row r="996" spans="1:8" ht="12.75">
      <c r="A996" s="283" t="s">
        <v>2282</v>
      </c>
      <c r="B996" s="284" t="s">
        <v>1791</v>
      </c>
      <c r="C996" s="265" t="s">
        <v>2283</v>
      </c>
      <c r="D996" s="265" t="s">
        <v>2284</v>
      </c>
      <c r="E996" s="265">
        <f t="shared" si="40"/>
        <v>53.34616666666667</v>
      </c>
      <c r="F996" s="265">
        <f t="shared" si="39"/>
        <v>2.5263333333333335</v>
      </c>
      <c r="G996" s="265"/>
      <c r="H996" s="329" t="s">
        <v>173</v>
      </c>
    </row>
    <row r="997" spans="1:8" ht="12.75">
      <c r="A997" s="283" t="s">
        <v>2410</v>
      </c>
      <c r="B997" s="284" t="s">
        <v>1791</v>
      </c>
      <c r="C997" s="265" t="s">
        <v>2411</v>
      </c>
      <c r="D997" s="265" t="s">
        <v>2412</v>
      </c>
      <c r="E997" s="265">
        <f t="shared" si="40"/>
        <v>53.52333333333333</v>
      </c>
      <c r="F997" s="265">
        <f t="shared" si="39"/>
        <v>2.36</v>
      </c>
      <c r="G997" s="265"/>
      <c r="H997" s="329" t="s">
        <v>173</v>
      </c>
    </row>
    <row r="998" spans="1:8" ht="12.75">
      <c r="A998" s="283" t="s">
        <v>2413</v>
      </c>
      <c r="B998" s="284" t="s">
        <v>1791</v>
      </c>
      <c r="C998" s="265" t="s">
        <v>2414</v>
      </c>
      <c r="D998" s="265" t="s">
        <v>2415</v>
      </c>
      <c r="E998" s="265">
        <f t="shared" si="40"/>
        <v>53.3905</v>
      </c>
      <c r="F998" s="265">
        <f t="shared" si="39"/>
        <v>2.507</v>
      </c>
      <c r="G998" s="265"/>
      <c r="H998" s="329" t="s">
        <v>173</v>
      </c>
    </row>
    <row r="999" spans="1:8" ht="12.75">
      <c r="A999" s="283" t="s">
        <v>2416</v>
      </c>
      <c r="B999" s="284" t="s">
        <v>1791</v>
      </c>
      <c r="C999" s="265" t="s">
        <v>2417</v>
      </c>
      <c r="D999" s="265" t="s">
        <v>2418</v>
      </c>
      <c r="E999" s="265">
        <f t="shared" si="40"/>
        <v>51.282</v>
      </c>
      <c r="F999" s="265">
        <f t="shared" si="39"/>
        <v>-1.035</v>
      </c>
      <c r="G999" s="265"/>
      <c r="H999" s="329" t="s">
        <v>182</v>
      </c>
    </row>
    <row r="1000" spans="1:8" ht="12.75">
      <c r="A1000" s="283" t="s">
        <v>2419</v>
      </c>
      <c r="B1000" s="284" t="s">
        <v>1791</v>
      </c>
      <c r="C1000" s="265" t="s">
        <v>2420</v>
      </c>
      <c r="D1000" s="265" t="s">
        <v>2421</v>
      </c>
      <c r="E1000" s="265">
        <f t="shared" si="40"/>
        <v>51.22383333333333</v>
      </c>
      <c r="F1000" s="265">
        <f t="shared" si="39"/>
        <v>-1.405</v>
      </c>
      <c r="G1000" s="265"/>
      <c r="H1000" s="329" t="s">
        <v>182</v>
      </c>
    </row>
    <row r="1001" spans="1:8" ht="12.75">
      <c r="A1001" s="283" t="s">
        <v>2422</v>
      </c>
      <c r="B1001" s="284" t="s">
        <v>1791</v>
      </c>
      <c r="C1001" s="265" t="s">
        <v>2423</v>
      </c>
      <c r="D1001" s="265" t="s">
        <v>2424</v>
      </c>
      <c r="E1001" s="265">
        <f t="shared" si="40"/>
        <v>51.36333333333334</v>
      </c>
      <c r="F1001" s="265">
        <f t="shared" si="39"/>
        <v>-1.0266666666666666</v>
      </c>
      <c r="G1001" s="265"/>
      <c r="H1001" s="329" t="s">
        <v>182</v>
      </c>
    </row>
    <row r="1002" spans="1:8" ht="12.75">
      <c r="A1002" s="283" t="s">
        <v>2425</v>
      </c>
      <c r="B1002" s="284" t="s">
        <v>1791</v>
      </c>
      <c r="C1002" s="265" t="s">
        <v>2426</v>
      </c>
      <c r="D1002" s="265" t="s">
        <v>2427</v>
      </c>
      <c r="E1002" s="265">
        <f t="shared" si="40"/>
        <v>54.968333333333334</v>
      </c>
      <c r="F1002" s="265">
        <f t="shared" si="39"/>
        <v>1.6936666666666667</v>
      </c>
      <c r="G1002" s="265"/>
      <c r="H1002" s="329" t="s">
        <v>217</v>
      </c>
    </row>
    <row r="1003" spans="1:8" ht="12.75">
      <c r="A1003" s="283" t="s">
        <v>2428</v>
      </c>
      <c r="B1003" s="284" t="s">
        <v>1791</v>
      </c>
      <c r="C1003" s="265" t="s">
        <v>2429</v>
      </c>
      <c r="D1003" s="265" t="s">
        <v>2451</v>
      </c>
      <c r="E1003" s="265">
        <f t="shared" si="40"/>
        <v>55.141666666666666</v>
      </c>
      <c r="F1003" s="265">
        <f t="shared" si="39"/>
        <v>1.525</v>
      </c>
      <c r="G1003" s="265"/>
      <c r="H1003" s="329" t="s">
        <v>217</v>
      </c>
    </row>
    <row r="1004" spans="1:8" ht="12.75">
      <c r="A1004" s="283" t="s">
        <v>2452</v>
      </c>
      <c r="B1004" s="284" t="s">
        <v>1791</v>
      </c>
      <c r="C1004" s="265" t="s">
        <v>2453</v>
      </c>
      <c r="D1004" s="265" t="s">
        <v>2454</v>
      </c>
      <c r="E1004" s="265">
        <f t="shared" si="40"/>
        <v>55.13133333333333</v>
      </c>
      <c r="F1004" s="265">
        <f t="shared" si="39"/>
        <v>1.8744999999999998</v>
      </c>
      <c r="G1004" s="265"/>
      <c r="H1004" s="329" t="s">
        <v>217</v>
      </c>
    </row>
    <row r="1005" spans="1:8" ht="12.75">
      <c r="A1005" s="283" t="s">
        <v>2455</v>
      </c>
      <c r="B1005" s="284" t="s">
        <v>1791</v>
      </c>
      <c r="C1005" s="265" t="s">
        <v>2456</v>
      </c>
      <c r="D1005" s="265" t="s">
        <v>2457</v>
      </c>
      <c r="E1005" s="265">
        <f t="shared" si="40"/>
        <v>54.773833333333336</v>
      </c>
      <c r="F1005" s="265">
        <f t="shared" si="39"/>
        <v>1.5766666666666667</v>
      </c>
      <c r="G1005" s="265"/>
      <c r="H1005" s="329" t="s">
        <v>217</v>
      </c>
    </row>
    <row r="1006" spans="1:8" ht="12.75">
      <c r="A1006" s="283" t="s">
        <v>2458</v>
      </c>
      <c r="B1006" s="284" t="s">
        <v>1791</v>
      </c>
      <c r="C1006" s="265" t="s">
        <v>2459</v>
      </c>
      <c r="D1006" s="265" t="s">
        <v>2460</v>
      </c>
      <c r="E1006" s="265">
        <f t="shared" si="40"/>
        <v>54.97083333333333</v>
      </c>
      <c r="F1006" s="265">
        <f t="shared" si="39"/>
        <v>2.1028333333333333</v>
      </c>
      <c r="G1006" s="265"/>
      <c r="H1006" s="329" t="s">
        <v>217</v>
      </c>
    </row>
    <row r="1007" spans="1:8" ht="12.75">
      <c r="A1007" s="283" t="s">
        <v>2461</v>
      </c>
      <c r="B1007" s="284" t="s">
        <v>1791</v>
      </c>
      <c r="C1007" s="265" t="s">
        <v>2462</v>
      </c>
      <c r="D1007" s="265" t="s">
        <v>2463</v>
      </c>
      <c r="E1007" s="265">
        <f t="shared" si="40"/>
        <v>55.1625</v>
      </c>
      <c r="F1007" s="265">
        <f t="shared" si="39"/>
        <v>1.6828333333333334</v>
      </c>
      <c r="G1007" s="265"/>
      <c r="H1007" s="329" t="s">
        <v>217</v>
      </c>
    </row>
    <row r="1008" spans="1:8" ht="12.75">
      <c r="A1008" s="283" t="s">
        <v>2464</v>
      </c>
      <c r="B1008" s="284" t="s">
        <v>1791</v>
      </c>
      <c r="C1008" s="265" t="s">
        <v>2465</v>
      </c>
      <c r="D1008" s="265" t="s">
        <v>2466</v>
      </c>
      <c r="E1008" s="265">
        <f t="shared" si="40"/>
        <v>55.025</v>
      </c>
      <c r="F1008" s="265">
        <f t="shared" si="39"/>
        <v>1.8753333333333333</v>
      </c>
      <c r="G1008" s="265"/>
      <c r="H1008" s="329" t="s">
        <v>217</v>
      </c>
    </row>
    <row r="1009" spans="1:8" ht="12.75">
      <c r="A1009" s="283" t="s">
        <v>2467</v>
      </c>
      <c r="B1009" s="284" t="s">
        <v>1791</v>
      </c>
      <c r="C1009" s="265" t="s">
        <v>2468</v>
      </c>
      <c r="D1009" s="265" t="s">
        <v>3441</v>
      </c>
      <c r="E1009" s="265">
        <f t="shared" si="40"/>
        <v>55.03333333333333</v>
      </c>
      <c r="F1009" s="265">
        <f t="shared" si="39"/>
        <v>2.0236666666666667</v>
      </c>
      <c r="G1009" s="265"/>
      <c r="H1009" s="329" t="s">
        <v>217</v>
      </c>
    </row>
    <row r="1010" spans="1:8" ht="12.75">
      <c r="A1010" s="283" t="s">
        <v>1810</v>
      </c>
      <c r="B1010" s="284" t="s">
        <v>1791</v>
      </c>
      <c r="C1010" s="265" t="s">
        <v>1811</v>
      </c>
      <c r="D1010" s="265" t="s">
        <v>1812</v>
      </c>
      <c r="E1010" s="265">
        <f t="shared" si="40"/>
        <v>54.9675</v>
      </c>
      <c r="F1010" s="265">
        <f t="shared" si="39"/>
        <v>1.607</v>
      </c>
      <c r="G1010" s="265"/>
      <c r="H1010" s="329" t="s">
        <v>217</v>
      </c>
    </row>
    <row r="1011" spans="1:8" ht="12.75">
      <c r="A1011" s="283" t="s">
        <v>2469</v>
      </c>
      <c r="B1011" s="284" t="s">
        <v>1791</v>
      </c>
      <c r="C1011" s="265" t="s">
        <v>2470</v>
      </c>
      <c r="D1011" s="265" t="s">
        <v>2471</v>
      </c>
      <c r="E1011" s="265">
        <f t="shared" si="40"/>
        <v>52.964666666666666</v>
      </c>
      <c r="F1011" s="265">
        <f t="shared" si="39"/>
        <v>0.7816666666666666</v>
      </c>
      <c r="G1011" s="265"/>
      <c r="H1011" s="329" t="s">
        <v>217</v>
      </c>
    </row>
    <row r="1012" spans="1:8" ht="12.75">
      <c r="A1012" s="283" t="s">
        <v>2472</v>
      </c>
      <c r="B1012" s="284" t="s">
        <v>1791</v>
      </c>
      <c r="C1012" s="265" t="s">
        <v>2473</v>
      </c>
      <c r="D1012" s="265" t="s">
        <v>2474</v>
      </c>
      <c r="E1012" s="265">
        <f t="shared" si="40"/>
        <v>52.88616666666667</v>
      </c>
      <c r="F1012" s="265">
        <f t="shared" si="39"/>
        <v>1.6983333333333333</v>
      </c>
      <c r="G1012" s="265"/>
      <c r="H1012" s="329" t="s">
        <v>1813</v>
      </c>
    </row>
    <row r="1013" spans="1:8" ht="12.75">
      <c r="A1013" s="283" t="s">
        <v>2475</v>
      </c>
      <c r="B1013" s="284" t="s">
        <v>1791</v>
      </c>
      <c r="C1013" s="265" t="s">
        <v>2476</v>
      </c>
      <c r="D1013" s="265" t="s">
        <v>2477</v>
      </c>
      <c r="E1013" s="265">
        <f t="shared" si="40"/>
        <v>52.6955</v>
      </c>
      <c r="F1013" s="265">
        <f t="shared" si="39"/>
        <v>1.2925</v>
      </c>
      <c r="G1013" s="265"/>
      <c r="H1013" s="329" t="s">
        <v>1813</v>
      </c>
    </row>
    <row r="1014" spans="1:8" ht="12.75">
      <c r="A1014" s="283" t="s">
        <v>2478</v>
      </c>
      <c r="B1014" s="284" t="s">
        <v>1791</v>
      </c>
      <c r="C1014" s="265" t="s">
        <v>2479</v>
      </c>
      <c r="D1014" s="265" t="s">
        <v>2480</v>
      </c>
      <c r="E1014" s="265">
        <f t="shared" si="40"/>
        <v>52.688833333333335</v>
      </c>
      <c r="F1014" s="265">
        <f t="shared" si="39"/>
        <v>1.548</v>
      </c>
      <c r="G1014" s="265"/>
      <c r="H1014" s="329" t="s">
        <v>1813</v>
      </c>
    </row>
    <row r="1015" spans="1:8" ht="12.75">
      <c r="A1015" s="283" t="s">
        <v>2481</v>
      </c>
      <c r="B1015" s="284" t="s">
        <v>1791</v>
      </c>
      <c r="C1015" s="265" t="s">
        <v>2482</v>
      </c>
      <c r="D1015" s="265" t="s">
        <v>2483</v>
      </c>
      <c r="E1015" s="265">
        <f t="shared" si="40"/>
        <v>52.7395</v>
      </c>
      <c r="F1015" s="265">
        <f t="shared" si="39"/>
        <v>0.8928333333333334</v>
      </c>
      <c r="G1015" s="265"/>
      <c r="H1015" s="329" t="s">
        <v>1813</v>
      </c>
    </row>
    <row r="1016" spans="1:8" ht="12.75">
      <c r="A1016" s="283" t="s">
        <v>2484</v>
      </c>
      <c r="B1016" s="284" t="s">
        <v>1791</v>
      </c>
      <c r="C1016" s="265" t="s">
        <v>2485</v>
      </c>
      <c r="D1016" s="265" t="s">
        <v>2486</v>
      </c>
      <c r="E1016" s="265">
        <f t="shared" si="40"/>
        <v>52.961666666666666</v>
      </c>
      <c r="F1016" s="265">
        <f t="shared" si="39"/>
        <v>1.2675</v>
      </c>
      <c r="G1016" s="265"/>
      <c r="H1016" s="329" t="s">
        <v>1813</v>
      </c>
    </row>
    <row r="1017" spans="1:8" ht="12.75">
      <c r="A1017" s="283" t="s">
        <v>2487</v>
      </c>
      <c r="B1017" s="284" t="s">
        <v>1791</v>
      </c>
      <c r="C1017" s="265" t="s">
        <v>2488</v>
      </c>
      <c r="D1017" s="265" t="s">
        <v>2489</v>
      </c>
      <c r="E1017" s="265">
        <f t="shared" si="40"/>
        <v>51.04833333333333</v>
      </c>
      <c r="F1017" s="265">
        <f t="shared" si="39"/>
        <v>1.7316666666666667</v>
      </c>
      <c r="G1017" s="265"/>
      <c r="H1017" s="329" t="s">
        <v>275</v>
      </c>
    </row>
    <row r="1018" spans="1:8" ht="12.75">
      <c r="A1018" s="283" t="s">
        <v>2490</v>
      </c>
      <c r="B1018" s="284" t="s">
        <v>1791</v>
      </c>
      <c r="C1018" s="265" t="s">
        <v>2491</v>
      </c>
      <c r="D1018" s="265" t="s">
        <v>2986</v>
      </c>
      <c r="E1018" s="265">
        <f t="shared" si="40"/>
        <v>50.28333333333333</v>
      </c>
      <c r="F1018" s="265">
        <f t="shared" si="39"/>
        <v>3.8833333333333333</v>
      </c>
      <c r="G1018" s="265"/>
      <c r="H1018" s="329" t="s">
        <v>1512</v>
      </c>
    </row>
    <row r="1019" spans="1:8" ht="12.75">
      <c r="A1019" s="283" t="s">
        <v>2492</v>
      </c>
      <c r="B1019" s="284" t="s">
        <v>1791</v>
      </c>
      <c r="C1019" s="265" t="s">
        <v>2493</v>
      </c>
      <c r="D1019" s="265" t="s">
        <v>2494</v>
      </c>
      <c r="E1019" s="265">
        <f t="shared" si="40"/>
        <v>50.38466666666667</v>
      </c>
      <c r="F1019" s="265">
        <f t="shared" si="39"/>
        <v>3.9183333333333334</v>
      </c>
      <c r="G1019" s="265"/>
      <c r="H1019" s="329" t="s">
        <v>1512</v>
      </c>
    </row>
    <row r="1020" spans="1:8" ht="12.75">
      <c r="A1020" s="283" t="s">
        <v>2024</v>
      </c>
      <c r="B1020" s="284" t="s">
        <v>1791</v>
      </c>
      <c r="C1020" s="265" t="s">
        <v>2495</v>
      </c>
      <c r="D1020" s="265" t="s">
        <v>2496</v>
      </c>
      <c r="E1020" s="265">
        <f t="shared" si="40"/>
        <v>50.41883333333333</v>
      </c>
      <c r="F1020" s="265">
        <f t="shared" si="39"/>
        <v>4.234666666666667</v>
      </c>
      <c r="G1020" s="265"/>
      <c r="H1020" s="329" t="s">
        <v>1512</v>
      </c>
    </row>
    <row r="1021" spans="1:8" ht="12.75">
      <c r="A1021" s="283" t="s">
        <v>2497</v>
      </c>
      <c r="B1021" s="284" t="s">
        <v>1791</v>
      </c>
      <c r="C1021" s="265" t="s">
        <v>2498</v>
      </c>
      <c r="D1021" s="265" t="s">
        <v>2499</v>
      </c>
      <c r="E1021" s="265">
        <f t="shared" si="40"/>
        <v>50.492</v>
      </c>
      <c r="F1021" s="265">
        <f t="shared" si="39"/>
        <v>4.087</v>
      </c>
      <c r="G1021" s="265"/>
      <c r="H1021" s="329" t="s">
        <v>1512</v>
      </c>
    </row>
    <row r="1022" spans="1:8" ht="12.75">
      <c r="A1022" s="283" t="s">
        <v>2500</v>
      </c>
      <c r="B1022" s="284" t="s">
        <v>1791</v>
      </c>
      <c r="C1022" s="265" t="s">
        <v>2501</v>
      </c>
      <c r="D1022" s="265" t="s">
        <v>2502</v>
      </c>
      <c r="E1022" s="265">
        <f t="shared" si="40"/>
        <v>55.3695</v>
      </c>
      <c r="F1022" s="265">
        <f t="shared" si="39"/>
        <v>4.768</v>
      </c>
      <c r="G1022" s="265"/>
      <c r="H1022" s="329" t="s">
        <v>340</v>
      </c>
    </row>
    <row r="1023" spans="1:8" ht="12.75">
      <c r="A1023" s="283" t="s">
        <v>2503</v>
      </c>
      <c r="B1023" s="284" t="s">
        <v>1791</v>
      </c>
      <c r="C1023" s="265" t="s">
        <v>2504</v>
      </c>
      <c r="D1023" s="265" t="s">
        <v>2505</v>
      </c>
      <c r="E1023" s="265">
        <f t="shared" si="40"/>
        <v>55.4555</v>
      </c>
      <c r="F1023" s="265">
        <f t="shared" si="39"/>
        <v>4.2575</v>
      </c>
      <c r="G1023" s="265"/>
      <c r="H1023" s="329" t="s">
        <v>340</v>
      </c>
    </row>
    <row r="1024" spans="1:8" ht="12.75">
      <c r="A1024" s="283" t="s">
        <v>2506</v>
      </c>
      <c r="B1024" s="284" t="s">
        <v>1791</v>
      </c>
      <c r="C1024" s="265" t="s">
        <v>2507</v>
      </c>
      <c r="D1024" s="265" t="s">
        <v>2508</v>
      </c>
      <c r="E1024" s="265">
        <f t="shared" si="40"/>
        <v>55.440333333333335</v>
      </c>
      <c r="F1024" s="265">
        <f t="shared" si="39"/>
        <v>4.650833333333333</v>
      </c>
      <c r="G1024" s="265"/>
      <c r="H1024" s="329" t="s">
        <v>340</v>
      </c>
    </row>
    <row r="1025" spans="1:8" ht="12.75">
      <c r="A1025" s="283" t="s">
        <v>2509</v>
      </c>
      <c r="B1025" s="284" t="s">
        <v>1791</v>
      </c>
      <c r="C1025" s="265" t="s">
        <v>2510</v>
      </c>
      <c r="D1025" s="265" t="s">
        <v>2511</v>
      </c>
      <c r="E1025" s="265">
        <f t="shared" si="40"/>
        <v>55.432833333333335</v>
      </c>
      <c r="F1025" s="265">
        <f t="shared" si="39"/>
        <v>4.713</v>
      </c>
      <c r="G1025" s="265"/>
      <c r="H1025" s="329" t="s">
        <v>340</v>
      </c>
    </row>
    <row r="1026" spans="1:8" ht="12.75">
      <c r="A1026" s="283" t="s">
        <v>2512</v>
      </c>
      <c r="B1026" s="284" t="s">
        <v>1791</v>
      </c>
      <c r="C1026" s="265" t="s">
        <v>2513</v>
      </c>
      <c r="D1026" s="265" t="s">
        <v>2514</v>
      </c>
      <c r="E1026" s="265">
        <f t="shared" si="40"/>
        <v>55.61083333333333</v>
      </c>
      <c r="F1026" s="265">
        <f t="shared" si="39"/>
        <v>4.698666666666667</v>
      </c>
      <c r="G1026" s="265"/>
      <c r="H1026" s="329" t="s">
        <v>340</v>
      </c>
    </row>
    <row r="1027" spans="1:8" ht="12.75">
      <c r="A1027" s="283" t="s">
        <v>2198</v>
      </c>
      <c r="B1027" s="284" t="s">
        <v>1791</v>
      </c>
      <c r="C1027" s="265" t="s">
        <v>2199</v>
      </c>
      <c r="D1027" s="265" t="s">
        <v>2203</v>
      </c>
      <c r="E1027" s="265">
        <f t="shared" si="40"/>
        <v>55.6125</v>
      </c>
      <c r="F1027" s="265">
        <f t="shared" si="39"/>
        <v>4.498333333333333</v>
      </c>
      <c r="G1027" s="265"/>
      <c r="H1027" s="329" t="s">
        <v>340</v>
      </c>
    </row>
    <row r="1028" spans="1:8" ht="12.75">
      <c r="A1028" s="283" t="s">
        <v>2515</v>
      </c>
      <c r="B1028" s="284" t="s">
        <v>1791</v>
      </c>
      <c r="C1028" s="265" t="s">
        <v>2516</v>
      </c>
      <c r="D1028" s="265" t="s">
        <v>2517</v>
      </c>
      <c r="E1028" s="265">
        <f t="shared" si="40"/>
        <v>55.42633333333333</v>
      </c>
      <c r="F1028" s="265">
        <f t="shared" si="39"/>
        <v>5.1178333333333335</v>
      </c>
      <c r="G1028" s="265"/>
      <c r="H1028" s="329" t="s">
        <v>340</v>
      </c>
    </row>
    <row r="1029" spans="1:8" ht="12.75">
      <c r="A1029" s="283" t="s">
        <v>2518</v>
      </c>
      <c r="B1029" s="284" t="s">
        <v>1791</v>
      </c>
      <c r="C1029" s="265" t="s">
        <v>2519</v>
      </c>
      <c r="D1029" s="265" t="s">
        <v>2520</v>
      </c>
      <c r="E1029" s="265">
        <f t="shared" si="40"/>
        <v>55.6855</v>
      </c>
      <c r="F1029" s="265">
        <f t="shared" si="39"/>
        <v>4.868</v>
      </c>
      <c r="G1029" s="265"/>
      <c r="H1029" s="329" t="s">
        <v>340</v>
      </c>
    </row>
    <row r="1030" spans="1:8" ht="12.75">
      <c r="A1030" s="283" t="s">
        <v>2621</v>
      </c>
      <c r="B1030" s="284" t="s">
        <v>1791</v>
      </c>
      <c r="C1030" s="265" t="s">
        <v>2521</v>
      </c>
      <c r="D1030" s="265" t="s">
        <v>2522</v>
      </c>
      <c r="E1030" s="265">
        <f t="shared" si="40"/>
        <v>51.247166666666665</v>
      </c>
      <c r="F1030" s="265">
        <f t="shared" si="39"/>
        <v>0.06699999999999999</v>
      </c>
      <c r="G1030" s="265"/>
      <c r="H1030" s="329" t="s">
        <v>351</v>
      </c>
    </row>
    <row r="1031" spans="1:8" ht="12.75">
      <c r="A1031" s="283" t="s">
        <v>2523</v>
      </c>
      <c r="B1031" s="284" t="s">
        <v>1791</v>
      </c>
      <c r="C1031" s="265" t="s">
        <v>2524</v>
      </c>
      <c r="D1031" s="265" t="s">
        <v>2525</v>
      </c>
      <c r="E1031" s="265">
        <f t="shared" si="40"/>
        <v>51.218</v>
      </c>
      <c r="F1031" s="265">
        <f t="shared" si="39"/>
        <v>0.051166666666666666</v>
      </c>
      <c r="G1031" s="265"/>
      <c r="H1031" s="329" t="s">
        <v>351</v>
      </c>
    </row>
    <row r="1032" spans="1:8" ht="12.75">
      <c r="A1032" s="283" t="s">
        <v>2526</v>
      </c>
      <c r="B1032" s="284" t="s">
        <v>1791</v>
      </c>
      <c r="C1032" s="265" t="s">
        <v>2527</v>
      </c>
      <c r="D1032" s="265" t="s">
        <v>2528</v>
      </c>
      <c r="E1032" s="265">
        <f t="shared" si="40"/>
        <v>51.26383333333333</v>
      </c>
      <c r="F1032" s="265">
        <f t="shared" si="39"/>
        <v>0.128</v>
      </c>
      <c r="G1032" s="265"/>
      <c r="H1032" s="329" t="s">
        <v>351</v>
      </c>
    </row>
    <row r="1033" spans="1:8" ht="12.75">
      <c r="A1033" s="283" t="s">
        <v>2529</v>
      </c>
      <c r="B1033" s="284" t="s">
        <v>1791</v>
      </c>
      <c r="C1033" s="265" t="s">
        <v>2530</v>
      </c>
      <c r="D1033" s="265" t="s">
        <v>3069</v>
      </c>
      <c r="E1033" s="265">
        <f t="shared" si="40"/>
        <v>51.242</v>
      </c>
      <c r="F1033" s="265">
        <f t="shared" si="39"/>
        <v>0.20416666666666666</v>
      </c>
      <c r="G1033" s="265"/>
      <c r="H1033" s="329" t="s">
        <v>351</v>
      </c>
    </row>
    <row r="1034" spans="1:8" ht="12.75">
      <c r="A1034" s="283" t="s">
        <v>2531</v>
      </c>
      <c r="B1034" s="284" t="s">
        <v>1791</v>
      </c>
      <c r="C1034" s="265" t="s">
        <v>2532</v>
      </c>
      <c r="D1034" s="265" t="s">
        <v>2533</v>
      </c>
      <c r="E1034" s="265">
        <f t="shared" si="40"/>
        <v>60.397</v>
      </c>
      <c r="F1034" s="265">
        <f t="shared" si="39"/>
        <v>1.3538333333333332</v>
      </c>
      <c r="G1034" s="265"/>
      <c r="H1034" s="329" t="s">
        <v>382</v>
      </c>
    </row>
    <row r="1035" spans="1:8" ht="12.75">
      <c r="A1035" s="283" t="s">
        <v>2534</v>
      </c>
      <c r="B1035" s="284" t="s">
        <v>1791</v>
      </c>
      <c r="C1035" s="265" t="s">
        <v>2535</v>
      </c>
      <c r="D1035" s="265" t="s">
        <v>2536</v>
      </c>
      <c r="E1035" s="265">
        <f t="shared" si="40"/>
        <v>60.44916666666666</v>
      </c>
      <c r="F1035" s="265">
        <f t="shared" si="39"/>
        <v>1.3238333333333334</v>
      </c>
      <c r="G1035" s="265"/>
      <c r="H1035" s="329" t="s">
        <v>382</v>
      </c>
    </row>
    <row r="1036" spans="1:8" ht="12.75">
      <c r="A1036" s="283" t="s">
        <v>2537</v>
      </c>
      <c r="B1036" s="284" t="s">
        <v>1791</v>
      </c>
      <c r="C1036" s="265" t="s">
        <v>2538</v>
      </c>
      <c r="D1036" s="265" t="s">
        <v>2539</v>
      </c>
      <c r="E1036" s="265">
        <f t="shared" si="40"/>
        <v>60.475833333333334</v>
      </c>
      <c r="F1036" s="265">
        <f t="shared" si="39"/>
        <v>1.4886666666666666</v>
      </c>
      <c r="G1036" s="265"/>
      <c r="H1036" s="329" t="s">
        <v>382</v>
      </c>
    </row>
    <row r="1037" spans="1:8" ht="12.75">
      <c r="A1037" s="283" t="s">
        <v>2540</v>
      </c>
      <c r="B1037" s="284" t="s">
        <v>1791</v>
      </c>
      <c r="C1037" s="265" t="s">
        <v>2541</v>
      </c>
      <c r="D1037" s="265" t="s">
        <v>2542</v>
      </c>
      <c r="E1037" s="265">
        <f t="shared" si="40"/>
        <v>60.35666666666667</v>
      </c>
      <c r="F1037" s="265">
        <f t="shared" si="39"/>
        <v>1.3596666666666666</v>
      </c>
      <c r="G1037" s="265"/>
      <c r="H1037" s="329" t="s">
        <v>382</v>
      </c>
    </row>
    <row r="1038" spans="1:8" ht="12.75">
      <c r="A1038" s="283" t="s">
        <v>2543</v>
      </c>
      <c r="B1038" s="284" t="s">
        <v>1791</v>
      </c>
      <c r="C1038" s="265" t="s">
        <v>2544</v>
      </c>
      <c r="D1038" s="265" t="s">
        <v>2545</v>
      </c>
      <c r="E1038" s="265">
        <f t="shared" si="40"/>
        <v>60.35</v>
      </c>
      <c r="F1038" s="265">
        <f t="shared" si="39"/>
        <v>1.0016666666666667</v>
      </c>
      <c r="G1038" s="265"/>
      <c r="H1038" s="329" t="s">
        <v>382</v>
      </c>
    </row>
    <row r="1039" spans="1:8" ht="12.75">
      <c r="A1039" s="283" t="s">
        <v>2546</v>
      </c>
      <c r="B1039" s="284" t="s">
        <v>1791</v>
      </c>
      <c r="C1039" s="265" t="s">
        <v>2547</v>
      </c>
      <c r="D1039" s="265" t="s">
        <v>2548</v>
      </c>
      <c r="E1039" s="265">
        <f t="shared" si="40"/>
        <v>50.16466666666667</v>
      </c>
      <c r="F1039" s="265">
        <f t="shared" si="39"/>
        <v>5.671666666666667</v>
      </c>
      <c r="G1039" s="265"/>
      <c r="H1039" s="329" t="s">
        <v>386</v>
      </c>
    </row>
    <row r="1040" spans="1:8" ht="12.75">
      <c r="A1040" s="283" t="s">
        <v>2549</v>
      </c>
      <c r="B1040" s="284" t="s">
        <v>1791</v>
      </c>
      <c r="C1040" s="265" t="s">
        <v>2550</v>
      </c>
      <c r="D1040" s="265" t="s">
        <v>2551</v>
      </c>
      <c r="E1040" s="265">
        <f t="shared" si="40"/>
        <v>49.9675</v>
      </c>
      <c r="F1040" s="265">
        <f t="shared" si="39"/>
        <v>6.265833333333333</v>
      </c>
      <c r="G1040" s="265"/>
      <c r="H1040" s="329" t="s">
        <v>386</v>
      </c>
    </row>
    <row r="1041" spans="1:8" ht="12.75">
      <c r="A1041" s="283" t="s">
        <v>2552</v>
      </c>
      <c r="B1041" s="284" t="s">
        <v>1791</v>
      </c>
      <c r="C1041" s="265" t="s">
        <v>2553</v>
      </c>
      <c r="D1041" s="265" t="s">
        <v>2554</v>
      </c>
      <c r="E1041" s="265">
        <f t="shared" si="40"/>
        <v>53.4</v>
      </c>
      <c r="F1041" s="265">
        <f t="shared" si="39"/>
        <v>1.7016666666666667</v>
      </c>
      <c r="G1041" s="265"/>
      <c r="H1041" s="329" t="s">
        <v>398</v>
      </c>
    </row>
    <row r="1042" spans="1:8" ht="12.75">
      <c r="A1042" s="283" t="s">
        <v>2555</v>
      </c>
      <c r="B1042" s="284" t="s">
        <v>1791</v>
      </c>
      <c r="C1042" s="265" t="s">
        <v>2556</v>
      </c>
      <c r="D1042" s="265" t="s">
        <v>2557</v>
      </c>
      <c r="E1042" s="265">
        <f t="shared" si="40"/>
        <v>50.810833333333335</v>
      </c>
      <c r="F1042" s="265">
        <f t="shared" si="39"/>
        <v>0.10083333333333333</v>
      </c>
      <c r="G1042" s="265"/>
      <c r="H1042" s="329" t="s">
        <v>417</v>
      </c>
    </row>
    <row r="1043" spans="1:8" ht="12.75">
      <c r="A1043" s="283" t="s">
        <v>2805</v>
      </c>
      <c r="B1043" s="284" t="s">
        <v>1791</v>
      </c>
      <c r="C1043" s="285" t="s">
        <v>1803</v>
      </c>
      <c r="D1043" s="285" t="s">
        <v>1804</v>
      </c>
      <c r="E1043" s="265">
        <f t="shared" si="40"/>
        <v>50.8645</v>
      </c>
      <c r="F1043" s="265">
        <f t="shared" si="39"/>
        <v>0.024166666666666666</v>
      </c>
      <c r="G1043" s="265"/>
      <c r="H1043" s="329" t="s">
        <v>417</v>
      </c>
    </row>
    <row r="1044" spans="1:8" ht="12.75">
      <c r="A1044" s="283" t="s">
        <v>2558</v>
      </c>
      <c r="B1044" s="284" t="s">
        <v>1791</v>
      </c>
      <c r="C1044" s="265" t="s">
        <v>2559</v>
      </c>
      <c r="D1044" s="265" t="s">
        <v>2560</v>
      </c>
      <c r="E1044" s="265">
        <f t="shared" si="40"/>
        <v>50.81283333333333</v>
      </c>
      <c r="F1044" s="265">
        <f t="shared" si="39"/>
        <v>0.5463333333333333</v>
      </c>
      <c r="G1044" s="265"/>
      <c r="H1044" s="329" t="s">
        <v>417</v>
      </c>
    </row>
    <row r="1045" spans="1:8" ht="12.75">
      <c r="A1045" s="283" t="s">
        <v>2620</v>
      </c>
      <c r="B1045" s="284" t="s">
        <v>1791</v>
      </c>
      <c r="C1045" s="265" t="s">
        <v>2561</v>
      </c>
      <c r="D1045" s="265" t="s">
        <v>2562</v>
      </c>
      <c r="E1045" s="265">
        <f t="shared" si="40"/>
        <v>50.9095</v>
      </c>
      <c r="F1045" s="265">
        <f t="shared" si="39"/>
        <v>0.4078333333333333</v>
      </c>
      <c r="G1045" s="265"/>
      <c r="H1045" s="329" t="s">
        <v>417</v>
      </c>
    </row>
    <row r="1046" spans="1:8" ht="12.75">
      <c r="A1046" s="283" t="s">
        <v>2807</v>
      </c>
      <c r="B1046" s="284" t="s">
        <v>1791</v>
      </c>
      <c r="C1046" s="285" t="s">
        <v>873</v>
      </c>
      <c r="D1046" s="285" t="s">
        <v>1792</v>
      </c>
      <c r="E1046" s="265">
        <f t="shared" si="40"/>
        <v>50.95466666666667</v>
      </c>
      <c r="F1046" s="265">
        <f t="shared" si="39"/>
        <v>1.2096666666666667</v>
      </c>
      <c r="G1046" s="265"/>
      <c r="H1046" s="329" t="s">
        <v>2808</v>
      </c>
    </row>
    <row r="1047" spans="1:8" ht="12.75">
      <c r="A1047" s="283" t="s">
        <v>2563</v>
      </c>
      <c r="B1047" s="284" t="s">
        <v>1791</v>
      </c>
      <c r="C1047" s="265" t="s">
        <v>2564</v>
      </c>
      <c r="D1047" s="265" t="s">
        <v>2565</v>
      </c>
      <c r="E1047" s="265">
        <f t="shared" si="40"/>
        <v>50.81783333333333</v>
      </c>
      <c r="F1047" s="265">
        <f aca="true" t="shared" si="41" ref="F1047:F1067">IF(LEFT(D1047,1)="W",MID(D1047,2,3)+(MID(D1047,5,5)/60),-MID(D1047,2,3)-(MID(D1047,5,5)/60))</f>
        <v>1.3291666666666666</v>
      </c>
      <c r="G1047" s="265"/>
      <c r="H1047" s="329" t="s">
        <v>2808</v>
      </c>
    </row>
    <row r="1048" spans="1:8" ht="12.75">
      <c r="A1048" s="283" t="s">
        <v>2566</v>
      </c>
      <c r="B1048" s="284" t="s">
        <v>1791</v>
      </c>
      <c r="C1048" s="265" t="s">
        <v>2567</v>
      </c>
      <c r="D1048" s="265" t="s">
        <v>2568</v>
      </c>
      <c r="E1048" s="265">
        <f aca="true" t="shared" si="42" ref="E1048:E1067">MID(C1048,2,2)+(MID(C1048,4,5)/60)</f>
        <v>50.990833333333335</v>
      </c>
      <c r="F1048" s="265">
        <f t="shared" si="41"/>
        <v>1.4958333333333333</v>
      </c>
      <c r="G1048" s="265"/>
      <c r="H1048" s="329" t="s">
        <v>2808</v>
      </c>
    </row>
    <row r="1049" spans="1:8" ht="12.75">
      <c r="A1049" s="283" t="s">
        <v>2569</v>
      </c>
      <c r="B1049" s="284" t="s">
        <v>1791</v>
      </c>
      <c r="C1049" s="265" t="s">
        <v>2570</v>
      </c>
      <c r="D1049" s="265" t="s">
        <v>2571</v>
      </c>
      <c r="E1049" s="265">
        <f t="shared" si="42"/>
        <v>50.92</v>
      </c>
      <c r="F1049" s="265">
        <f t="shared" si="41"/>
        <v>1.4888333333333332</v>
      </c>
      <c r="G1049" s="265"/>
      <c r="H1049" s="329" t="s">
        <v>2808</v>
      </c>
    </row>
    <row r="1050" spans="1:8" ht="12.75">
      <c r="A1050" s="283" t="s">
        <v>2572</v>
      </c>
      <c r="B1050" s="284" t="s">
        <v>1791</v>
      </c>
      <c r="C1050" s="265" t="s">
        <v>2573</v>
      </c>
      <c r="D1050" s="265" t="s">
        <v>2574</v>
      </c>
      <c r="E1050" s="265">
        <f t="shared" si="42"/>
        <v>51.63333333333333</v>
      </c>
      <c r="F1050" s="265">
        <f t="shared" si="41"/>
        <v>-0.4166666666666667</v>
      </c>
      <c r="G1050" s="265"/>
      <c r="H1050" s="329" t="s">
        <v>442</v>
      </c>
    </row>
    <row r="1051" spans="1:8" ht="12.75">
      <c r="A1051" s="283" t="s">
        <v>2575</v>
      </c>
      <c r="B1051" s="284" t="s">
        <v>1791</v>
      </c>
      <c r="C1051" s="265" t="s">
        <v>2576</v>
      </c>
      <c r="D1051" s="265" t="s">
        <v>2577</v>
      </c>
      <c r="E1051" s="265">
        <f t="shared" si="42"/>
        <v>51.72833333333333</v>
      </c>
      <c r="F1051" s="265">
        <f t="shared" si="41"/>
        <v>-0.6833333333333333</v>
      </c>
      <c r="G1051" s="265"/>
      <c r="H1051" s="329" t="s">
        <v>442</v>
      </c>
    </row>
    <row r="1052" spans="1:8" ht="12.75">
      <c r="A1052" s="283" t="s">
        <v>2578</v>
      </c>
      <c r="B1052" s="284" t="s">
        <v>1791</v>
      </c>
      <c r="C1052" s="265" t="s">
        <v>2579</v>
      </c>
      <c r="D1052" s="265" t="s">
        <v>2580</v>
      </c>
      <c r="E1052" s="265">
        <f t="shared" si="42"/>
        <v>51.44166666666667</v>
      </c>
      <c r="F1052" s="265">
        <f t="shared" si="41"/>
        <v>-0.7483333333333333</v>
      </c>
      <c r="G1052" s="265"/>
      <c r="H1052" s="329" t="s">
        <v>442</v>
      </c>
    </row>
    <row r="1053" spans="1:8" ht="12.75">
      <c r="A1053" s="283" t="s">
        <v>2581</v>
      </c>
      <c r="B1053" s="284" t="s">
        <v>1791</v>
      </c>
      <c r="C1053" s="265" t="s">
        <v>2582</v>
      </c>
      <c r="D1053" s="265" t="s">
        <v>2583</v>
      </c>
      <c r="E1053" s="265">
        <f t="shared" si="42"/>
        <v>51.65</v>
      </c>
      <c r="F1053" s="265">
        <f t="shared" si="41"/>
        <v>-0.6166666666666667</v>
      </c>
      <c r="G1053" s="265"/>
      <c r="H1053" s="329" t="s">
        <v>442</v>
      </c>
    </row>
    <row r="1054" spans="1:8" ht="12.75">
      <c r="A1054" s="283" t="s">
        <v>2584</v>
      </c>
      <c r="B1054" s="284" t="s">
        <v>1791</v>
      </c>
      <c r="C1054" s="265" t="s">
        <v>2585</v>
      </c>
      <c r="D1054" s="265" t="s">
        <v>2586</v>
      </c>
      <c r="E1054" s="265">
        <f t="shared" si="42"/>
        <v>59.91833333333334</v>
      </c>
      <c r="F1054" s="265">
        <f t="shared" si="41"/>
        <v>1.2683333333333333</v>
      </c>
      <c r="G1054" s="265"/>
      <c r="H1054" s="329" t="s">
        <v>482</v>
      </c>
    </row>
    <row r="1055" spans="1:8" ht="12.75">
      <c r="A1055" s="283" t="s">
        <v>2587</v>
      </c>
      <c r="B1055" s="284" t="s">
        <v>1791</v>
      </c>
      <c r="C1055" s="265" t="s">
        <v>2588</v>
      </c>
      <c r="D1055" s="265" t="s">
        <v>2589</v>
      </c>
      <c r="E1055" s="265">
        <f t="shared" si="42"/>
        <v>60</v>
      </c>
      <c r="F1055" s="265">
        <f t="shared" si="41"/>
        <v>1.16</v>
      </c>
      <c r="G1055" s="265"/>
      <c r="H1055" s="329" t="s">
        <v>482</v>
      </c>
    </row>
    <row r="1056" spans="1:8" ht="12.75">
      <c r="A1056" s="283" t="s">
        <v>2590</v>
      </c>
      <c r="B1056" s="284" t="s">
        <v>1791</v>
      </c>
      <c r="C1056" s="265" t="s">
        <v>2591</v>
      </c>
      <c r="D1056" s="265" t="s">
        <v>2592</v>
      </c>
      <c r="E1056" s="265">
        <f t="shared" si="42"/>
        <v>53.7475</v>
      </c>
      <c r="F1056" s="265">
        <f t="shared" si="41"/>
        <v>2.4796666666666667</v>
      </c>
      <c r="G1056" s="265"/>
      <c r="H1056" s="329" t="s">
        <v>557</v>
      </c>
    </row>
    <row r="1057" spans="1:8" ht="12.75">
      <c r="A1057" s="283" t="s">
        <v>2593</v>
      </c>
      <c r="B1057" s="284" t="s">
        <v>1791</v>
      </c>
      <c r="C1057" s="265" t="s">
        <v>2594</v>
      </c>
      <c r="D1057" s="265" t="s">
        <v>2595</v>
      </c>
      <c r="E1057" s="265">
        <f t="shared" si="42"/>
        <v>53.552</v>
      </c>
      <c r="F1057" s="265">
        <f t="shared" si="41"/>
        <v>3.1053333333333333</v>
      </c>
      <c r="G1057" s="265"/>
      <c r="H1057" s="329" t="s">
        <v>557</v>
      </c>
    </row>
    <row r="1058" spans="1:8" ht="12.75">
      <c r="A1058" s="283" t="s">
        <v>2596</v>
      </c>
      <c r="B1058" s="284" t="s">
        <v>1791</v>
      </c>
      <c r="C1058" s="265" t="s">
        <v>2597</v>
      </c>
      <c r="D1058" s="265" t="s">
        <v>2598</v>
      </c>
      <c r="E1058" s="265">
        <f t="shared" si="42"/>
        <v>53.906333333333336</v>
      </c>
      <c r="F1058" s="265">
        <f t="shared" si="41"/>
        <v>2.7758333333333334</v>
      </c>
      <c r="G1058" s="265"/>
      <c r="H1058" s="329" t="s">
        <v>557</v>
      </c>
    </row>
    <row r="1059" spans="1:8" ht="12.75">
      <c r="A1059" s="283" t="s">
        <v>2599</v>
      </c>
      <c r="B1059" s="284" t="s">
        <v>1791</v>
      </c>
      <c r="C1059" s="265" t="s">
        <v>2600</v>
      </c>
      <c r="D1059" s="265" t="s">
        <v>2601</v>
      </c>
      <c r="E1059" s="265">
        <f t="shared" si="42"/>
        <v>53.5345</v>
      </c>
      <c r="F1059" s="265">
        <f t="shared" si="41"/>
        <v>2.6978333333333335</v>
      </c>
      <c r="G1059" s="265"/>
      <c r="H1059" s="329" t="s">
        <v>557</v>
      </c>
    </row>
    <row r="1060" spans="1:8" ht="12.75">
      <c r="A1060" s="283" t="s">
        <v>2602</v>
      </c>
      <c r="B1060" s="284" t="s">
        <v>1791</v>
      </c>
      <c r="C1060" s="265" t="s">
        <v>2603</v>
      </c>
      <c r="D1060" s="265" t="s">
        <v>2604</v>
      </c>
      <c r="E1060" s="265">
        <f t="shared" si="42"/>
        <v>58.58533333333333</v>
      </c>
      <c r="F1060" s="265">
        <f t="shared" si="41"/>
        <v>3.3503333333333334</v>
      </c>
      <c r="G1060" s="265"/>
      <c r="H1060" s="329" t="s">
        <v>601</v>
      </c>
    </row>
    <row r="1061" spans="1:8" ht="12.75">
      <c r="A1061" s="283" t="s">
        <v>2622</v>
      </c>
      <c r="B1061" s="284" t="s">
        <v>1791</v>
      </c>
      <c r="C1061" s="265" t="s">
        <v>2605</v>
      </c>
      <c r="D1061" s="265" t="s">
        <v>2606</v>
      </c>
      <c r="E1061" s="265">
        <f t="shared" si="42"/>
        <v>58.64333333333333</v>
      </c>
      <c r="F1061" s="265">
        <f t="shared" si="41"/>
        <v>3.025</v>
      </c>
      <c r="G1061" s="265"/>
      <c r="H1061" s="329" t="s">
        <v>601</v>
      </c>
    </row>
    <row r="1062" spans="1:8" ht="12.75">
      <c r="A1062" s="283" t="s">
        <v>2607</v>
      </c>
      <c r="B1062" s="284" t="s">
        <v>1791</v>
      </c>
      <c r="C1062" s="265" t="s">
        <v>2608</v>
      </c>
      <c r="D1062" s="265" t="s">
        <v>2609</v>
      </c>
      <c r="E1062" s="265">
        <f t="shared" si="42"/>
        <v>58.53333333333333</v>
      </c>
      <c r="F1062" s="265">
        <f t="shared" si="41"/>
        <v>3.1233333333333335</v>
      </c>
      <c r="G1062" s="265"/>
      <c r="H1062" s="329" t="s">
        <v>601</v>
      </c>
    </row>
    <row r="1063" spans="1:8" ht="12.75">
      <c r="A1063" s="283" t="s">
        <v>2610</v>
      </c>
      <c r="B1063" s="284" t="s">
        <v>1791</v>
      </c>
      <c r="C1063" s="265" t="s">
        <v>2611</v>
      </c>
      <c r="D1063" s="265" t="s">
        <v>2612</v>
      </c>
      <c r="E1063" s="265">
        <f t="shared" si="42"/>
        <v>58.483333333333334</v>
      </c>
      <c r="F1063" s="265">
        <f t="shared" si="41"/>
        <v>3.335</v>
      </c>
      <c r="G1063" s="265"/>
      <c r="H1063" s="329" t="s">
        <v>601</v>
      </c>
    </row>
    <row r="1064" spans="1:8" ht="12.75">
      <c r="A1064" s="283" t="s">
        <v>2613</v>
      </c>
      <c r="B1064" s="284" t="s">
        <v>1791</v>
      </c>
      <c r="C1064" s="265" t="s">
        <v>2614</v>
      </c>
      <c r="D1064" s="265" t="s">
        <v>2615</v>
      </c>
      <c r="E1064" s="265">
        <f t="shared" si="42"/>
        <v>58.3</v>
      </c>
      <c r="F1064" s="265">
        <f t="shared" si="41"/>
        <v>3.285</v>
      </c>
      <c r="G1064" s="265"/>
      <c r="H1064" s="329" t="s">
        <v>601</v>
      </c>
    </row>
    <row r="1065" spans="1:8" ht="12.75">
      <c r="A1065" s="346" t="s">
        <v>2616</v>
      </c>
      <c r="B1065" s="347" t="s">
        <v>1791</v>
      </c>
      <c r="C1065" s="348" t="s">
        <v>2617</v>
      </c>
      <c r="D1065" s="348" t="s">
        <v>2618</v>
      </c>
      <c r="E1065" s="348">
        <f t="shared" si="42"/>
        <v>58.393</v>
      </c>
      <c r="F1065" s="348">
        <f t="shared" si="41"/>
        <v>3.1238333333333332</v>
      </c>
      <c r="G1065" s="348"/>
      <c r="H1065" s="349" t="s">
        <v>601</v>
      </c>
    </row>
    <row r="1066" spans="1:8" ht="12.75">
      <c r="A1066" s="353" t="s">
        <v>2134</v>
      </c>
      <c r="B1066" s="350" t="s">
        <v>2135</v>
      </c>
      <c r="C1066" s="351" t="s">
        <v>3281</v>
      </c>
      <c r="D1066" s="351" t="s">
        <v>2139</v>
      </c>
      <c r="E1066" s="350">
        <f t="shared" si="42"/>
        <v>53.43333333333333</v>
      </c>
      <c r="F1066" s="350">
        <f t="shared" si="41"/>
        <v>4.333333333333333</v>
      </c>
      <c r="G1066" s="352" t="s">
        <v>2135</v>
      </c>
      <c r="H1066" s="361"/>
    </row>
    <row r="1067" spans="1:8" ht="12.75">
      <c r="A1067" s="354" t="s">
        <v>2137</v>
      </c>
      <c r="B1067" s="355" t="s">
        <v>2135</v>
      </c>
      <c r="C1067" s="356" t="s">
        <v>2140</v>
      </c>
      <c r="D1067" s="356" t="s">
        <v>2141</v>
      </c>
      <c r="E1067" s="355">
        <f t="shared" si="42"/>
        <v>53.483333333333334</v>
      </c>
      <c r="F1067" s="355">
        <f t="shared" si="41"/>
        <v>5.5</v>
      </c>
      <c r="G1067" s="357" t="s">
        <v>2136</v>
      </c>
      <c r="H1067" s="362"/>
    </row>
    <row r="1068" spans="1:8" ht="12.75">
      <c r="A1068" s="354" t="s">
        <v>2138</v>
      </c>
      <c r="B1068" s="355" t="s">
        <v>2135</v>
      </c>
      <c r="C1068" s="356"/>
      <c r="D1068" s="356"/>
      <c r="E1068" s="355"/>
      <c r="F1068" s="355"/>
      <c r="G1068" s="355"/>
      <c r="H1068" s="362"/>
    </row>
    <row r="1069" spans="1:8" ht="12.75">
      <c r="A1069" s="354"/>
      <c r="B1069" s="355"/>
      <c r="C1069" s="356"/>
      <c r="D1069" s="356"/>
      <c r="E1069" s="355"/>
      <c r="F1069" s="355"/>
      <c r="G1069" s="355"/>
      <c r="H1069" s="362"/>
    </row>
    <row r="1070" spans="1:8" ht="12.75">
      <c r="A1070" s="354"/>
      <c r="B1070" s="355"/>
      <c r="C1070" s="356"/>
      <c r="D1070" s="356"/>
      <c r="E1070" s="355"/>
      <c r="F1070" s="355"/>
      <c r="G1070" s="355"/>
      <c r="H1070" s="362"/>
    </row>
    <row r="1071" spans="1:8" ht="12.75">
      <c r="A1071" s="354"/>
      <c r="B1071" s="355"/>
      <c r="C1071" s="356"/>
      <c r="D1071" s="356"/>
      <c r="E1071" s="355"/>
      <c r="F1071" s="355"/>
      <c r="G1071" s="355"/>
      <c r="H1071" s="362"/>
    </row>
    <row r="1072" spans="1:8" ht="12.75">
      <c r="A1072" s="354"/>
      <c r="B1072" s="355"/>
      <c r="C1072" s="356"/>
      <c r="D1072" s="356"/>
      <c r="E1072" s="355"/>
      <c r="F1072" s="355"/>
      <c r="G1072" s="355"/>
      <c r="H1072" s="362"/>
    </row>
    <row r="1073" spans="1:8" ht="12.75">
      <c r="A1073" s="354"/>
      <c r="B1073" s="355"/>
      <c r="C1073" s="356"/>
      <c r="D1073" s="356"/>
      <c r="E1073" s="355"/>
      <c r="F1073" s="355"/>
      <c r="G1073" s="355"/>
      <c r="H1073" s="362"/>
    </row>
    <row r="1074" spans="1:8" ht="12.75">
      <c r="A1074" s="354"/>
      <c r="B1074" s="355"/>
      <c r="C1074" s="356"/>
      <c r="D1074" s="356"/>
      <c r="E1074" s="355"/>
      <c r="F1074" s="355"/>
      <c r="G1074" s="355"/>
      <c r="H1074" s="362"/>
    </row>
    <row r="1075" spans="1:8" ht="12.75">
      <c r="A1075" s="354"/>
      <c r="B1075" s="355"/>
      <c r="C1075" s="356"/>
      <c r="D1075" s="356"/>
      <c r="E1075" s="355"/>
      <c r="F1075" s="355"/>
      <c r="G1075" s="355"/>
      <c r="H1075" s="362"/>
    </row>
    <row r="1076" spans="1:8" ht="12.75">
      <c r="A1076" s="354"/>
      <c r="B1076" s="355"/>
      <c r="C1076" s="356"/>
      <c r="D1076" s="356"/>
      <c r="E1076" s="355"/>
      <c r="F1076" s="355"/>
      <c r="G1076" s="355"/>
      <c r="H1076" s="362"/>
    </row>
    <row r="1077" spans="1:8" ht="12.75">
      <c r="A1077" s="354"/>
      <c r="B1077" s="355"/>
      <c r="C1077" s="356"/>
      <c r="D1077" s="356"/>
      <c r="E1077" s="355"/>
      <c r="F1077" s="355"/>
      <c r="G1077" s="355"/>
      <c r="H1077" s="362"/>
    </row>
    <row r="1078" spans="1:8" ht="12.75">
      <c r="A1078" s="354"/>
      <c r="B1078" s="355"/>
      <c r="C1078" s="356"/>
      <c r="D1078" s="356"/>
      <c r="E1078" s="355"/>
      <c r="F1078" s="355"/>
      <c r="G1078" s="355"/>
      <c r="H1078" s="362"/>
    </row>
    <row r="1079" spans="1:8" ht="12.75">
      <c r="A1079" s="354"/>
      <c r="B1079" s="355"/>
      <c r="C1079" s="356"/>
      <c r="D1079" s="356"/>
      <c r="E1079" s="355"/>
      <c r="F1079" s="355"/>
      <c r="G1079" s="355"/>
      <c r="H1079" s="362"/>
    </row>
    <row r="1080" spans="1:8" ht="12.75">
      <c r="A1080" s="354"/>
      <c r="B1080" s="355"/>
      <c r="C1080" s="356"/>
      <c r="D1080" s="356"/>
      <c r="E1080" s="355"/>
      <c r="F1080" s="355"/>
      <c r="G1080" s="355"/>
      <c r="H1080" s="362"/>
    </row>
    <row r="1081" spans="1:8" ht="12.75">
      <c r="A1081" s="354"/>
      <c r="B1081" s="355"/>
      <c r="C1081" s="356"/>
      <c r="D1081" s="356"/>
      <c r="E1081" s="355"/>
      <c r="F1081" s="355"/>
      <c r="G1081" s="355"/>
      <c r="H1081" s="362"/>
    </row>
    <row r="1082" spans="1:8" ht="12.75">
      <c r="A1082" s="354"/>
      <c r="B1082" s="355"/>
      <c r="C1082" s="356"/>
      <c r="D1082" s="356"/>
      <c r="E1082" s="355"/>
      <c r="F1082" s="355"/>
      <c r="G1082" s="355"/>
      <c r="H1082" s="362"/>
    </row>
    <row r="1083" spans="1:8" ht="12.75">
      <c r="A1083" s="354"/>
      <c r="B1083" s="355"/>
      <c r="C1083" s="356"/>
      <c r="D1083" s="356"/>
      <c r="E1083" s="355"/>
      <c r="F1083" s="355"/>
      <c r="G1083" s="355"/>
      <c r="H1083" s="362"/>
    </row>
    <row r="1084" spans="1:8" ht="12.75">
      <c r="A1084" s="354"/>
      <c r="B1084" s="355"/>
      <c r="C1084" s="356"/>
      <c r="D1084" s="356"/>
      <c r="E1084" s="355"/>
      <c r="F1084" s="355"/>
      <c r="G1084" s="355"/>
      <c r="H1084" s="362"/>
    </row>
    <row r="1085" spans="1:8" ht="13.5" thickBot="1">
      <c r="A1085" s="358"/>
      <c r="B1085" s="359"/>
      <c r="C1085" s="360"/>
      <c r="D1085" s="360"/>
      <c r="E1085" s="359"/>
      <c r="F1085" s="359"/>
      <c r="G1085" s="359"/>
      <c r="H1085" s="36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and Lynda Dodds</dc:creator>
  <cp:keywords/>
  <dc:description/>
  <cp:lastModifiedBy>Peter Dodds</cp:lastModifiedBy>
  <cp:lastPrinted>2010-07-07T16:16:58Z</cp:lastPrinted>
  <dcterms:created xsi:type="dcterms:W3CDTF">1999-03-29T20:01:21Z</dcterms:created>
  <dcterms:modified xsi:type="dcterms:W3CDTF">2010-07-07T16:31:38Z</dcterms:modified>
  <cp:category/>
  <cp:version/>
  <cp:contentType/>
  <cp:contentStatus/>
</cp:coreProperties>
</file>